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HARROBIA RENOVE\4 COMUNICACIÓN\Nueva web Harrobia\Textos web\"/>
    </mc:Choice>
  </mc:AlternateContent>
  <xr:revisionPtr revIDLastSave="0" documentId="13_ncr:11_{875800D5-CA2D-4399-84FE-9041363038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gibidea Instrucciones" sheetId="6" r:id="rId1"/>
    <sheet name="Eskaera Solicitud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5" l="1"/>
  <c r="F35" i="5"/>
  <c r="F36" i="5"/>
  <c r="I48" i="5" l="1"/>
  <c r="F14" i="5" l="1"/>
  <c r="F47" i="5" l="1"/>
  <c r="I47" i="5" s="1"/>
  <c r="H14" i="5"/>
  <c r="I49" i="5"/>
  <c r="F49" i="5"/>
  <c r="F50" i="5"/>
  <c r="F51" i="5"/>
  <c r="F52" i="5"/>
  <c r="F29" i="5"/>
  <c r="I29" i="5"/>
  <c r="I30" i="5"/>
  <c r="J32" i="5" l="1"/>
  <c r="J52" i="5"/>
  <c r="I25" i="5"/>
  <c r="H15" i="5"/>
  <c r="E5" i="5"/>
  <c r="I21" i="5"/>
  <c r="F21" i="5"/>
  <c r="F20" i="5"/>
  <c r="I20" i="5"/>
  <c r="F24" i="5"/>
  <c r="I24" i="5" s="1"/>
  <c r="F19" i="5"/>
  <c r="I19" i="5"/>
  <c r="F15" i="5"/>
  <c r="I16" i="5" s="1"/>
  <c r="O21" i="5"/>
  <c r="N21" i="5"/>
  <c r="M21" i="5"/>
  <c r="I26" i="5"/>
  <c r="J26" i="5" l="1"/>
  <c r="J21" i="5"/>
  <c r="I14" i="5"/>
  <c r="J16" i="5" s="1"/>
  <c r="J43" i="5" l="1"/>
  <c r="J54" i="5" s="1"/>
</calcChain>
</file>

<file path=xl/sharedStrings.xml><?xml version="1.0" encoding="utf-8"?>
<sst xmlns="http://schemas.openxmlformats.org/spreadsheetml/2006/main" count="166" uniqueCount="130">
  <si>
    <t>(IVA no incluido)</t>
  </si>
  <si>
    <t>TARIFA REDUCIDA</t>
  </si>
  <si>
    <t>SIN TÉCNICA</t>
  </si>
  <si>
    <t>CON TÉCNICA *</t>
  </si>
  <si>
    <t>TARIFA CONVENIADA</t>
  </si>
  <si>
    <t>ÚLTIMA HORA</t>
  </si>
  <si>
    <t>Días</t>
  </si>
  <si>
    <t>Subtotal</t>
  </si>
  <si>
    <t>Fecha</t>
  </si>
  <si>
    <t>Izen-abizenak</t>
  </si>
  <si>
    <t>Helbidea / Dirección</t>
  </si>
  <si>
    <t>*Servicio técnico obligatorio</t>
  </si>
  <si>
    <t>PK / CP</t>
  </si>
  <si>
    <t>Telefonoa / Teléfono</t>
  </si>
  <si>
    <t>Erakundea / Entidad</t>
  </si>
  <si>
    <t>OTROS CONCEPTOS</t>
  </si>
  <si>
    <t>Inicio</t>
  </si>
  <si>
    <t>Fin</t>
  </si>
  <si>
    <t>3.-</t>
  </si>
  <si>
    <t>4.-</t>
  </si>
  <si>
    <t>Cantidad</t>
  </si>
  <si>
    <t>TOTAL BASE</t>
  </si>
  <si>
    <t>CONDICIONES GENERALES</t>
  </si>
  <si>
    <t>ALOJAMIENTO</t>
  </si>
  <si>
    <t>ESKATZAILEA / SOLICITANTE</t>
  </si>
  <si>
    <t>Concepto</t>
  </si>
  <si>
    <t>PERSONAL TÉCNICO COMPLEMENTARIO</t>
  </si>
  <si>
    <t>Personal técnico a media jornada</t>
  </si>
  <si>
    <t>Personal técnico a jornada completa</t>
  </si>
  <si>
    <t xml:space="preserve">2.- </t>
  </si>
  <si>
    <t>Unidades</t>
  </si>
  <si>
    <t>Notas:</t>
  </si>
  <si>
    <t>Envíanos esta propuesta aceptada en formato digital a través de reservas en www.harrobia.org o al email info@harrobia.org</t>
  </si>
  <si>
    <t xml:space="preserve">Acepto el presupuesto presentado: </t>
  </si>
  <si>
    <t>Nombre y apellidos:</t>
  </si>
  <si>
    <t xml:space="preserve">Firma: </t>
  </si>
  <si>
    <t>TOTAL PRESUPUESTO</t>
  </si>
  <si>
    <t>Estancia en el apartamento (máximo 6 personas)</t>
  </si>
  <si>
    <t>Precio de limpieza adicional</t>
  </si>
  <si>
    <t xml:space="preserve">1.- </t>
  </si>
  <si>
    <t xml:space="preserve">Limpiezas adicionales previstas </t>
  </si>
  <si>
    <t>Precio por media jornada</t>
  </si>
  <si>
    <t>Precio por jornada completa</t>
  </si>
  <si>
    <t>Precio hora complementaria</t>
  </si>
  <si>
    <t xml:space="preserve">       Quiero acogerme a la Tarifa 'Última hora': </t>
  </si>
  <si>
    <t>Precio por habitación y noche</t>
  </si>
  <si>
    <t>Precio de limpieza obligatoria y servicio</t>
  </si>
  <si>
    <t>Precio unitario</t>
  </si>
  <si>
    <t>1 hab.</t>
  </si>
  <si>
    <t>2 hab.</t>
  </si>
  <si>
    <t>3 hab.</t>
  </si>
  <si>
    <t>DISPOSICIÓN DE SALA</t>
  </si>
  <si>
    <t>Tarifa</t>
  </si>
  <si>
    <t>Horas complementarias</t>
  </si>
  <si>
    <t>DESCUENTOS ESPECIALES</t>
  </si>
  <si>
    <t xml:space="preserve">OBSERVACIONES: </t>
  </si>
  <si>
    <t>Ref.</t>
  </si>
  <si>
    <t>Nº técnicos</t>
  </si>
  <si>
    <t>Herria / Localidad</t>
  </si>
  <si>
    <t>E-mail</t>
  </si>
  <si>
    <t>Base</t>
  </si>
  <si>
    <t>Reducida</t>
  </si>
  <si>
    <t>Conveniada</t>
  </si>
  <si>
    <t>Última hora</t>
  </si>
  <si>
    <t>IFK / CIF</t>
  </si>
  <si>
    <t xml:space="preserve">Proiektuaren izena / Nombre del proyecto: </t>
  </si>
  <si>
    <t>*Se presupuestará 1 servicio de limpieza obligatorio.</t>
  </si>
  <si>
    <t>Reserva total  prevista</t>
  </si>
  <si>
    <t>Proyecto escénico con tarifa reducida</t>
  </si>
  <si>
    <t>Proyecto escénico con tarifa conveniada</t>
  </si>
  <si>
    <t>Proyecto escénico con tarifa 'Última hora'</t>
  </si>
  <si>
    <t xml:space="preserve">Evento </t>
  </si>
  <si>
    <t>Proyecto NO escénico</t>
  </si>
  <si>
    <t>Otros</t>
  </si>
  <si>
    <t>Ensayos y trabajos de proyecto escénico</t>
  </si>
  <si>
    <t>Uso del espacio para proyecto no escénico</t>
  </si>
  <si>
    <t>Evento puntual y su preparación</t>
  </si>
  <si>
    <t>Por días de Tarifa Conveniada</t>
  </si>
  <si>
    <t>*Con equipamiento técnico se presupuestarán 4 h. técnicas obligatorias. Igualmente para eventos y proyectos no escénicos.</t>
  </si>
  <si>
    <t>Jornadas con equipamiento técnico (mínimo 5 días)</t>
  </si>
  <si>
    <t>Por fines de semana y festivos sin uso (50%)</t>
  </si>
  <si>
    <t>1.- La aceptación de este presupuesto supone la aceptación de la política de cancelaciones.</t>
  </si>
  <si>
    <t>Así, para el caso de cancelación de una reserva, se establecen las siguientes compensaciones:</t>
  </si>
  <si>
    <t>Hasta 30 días el cliente efecturará un pago del 10% sobre el total del presupuesto.</t>
  </si>
  <si>
    <t>Entre 29 y 10 días el cliente efecturará un pago del 15% sobre el total del presupuesto.</t>
  </si>
  <si>
    <t>Con 9 días o menos, el cliente efecturará un pago del 30 % sobre el total del presupuesto.</t>
  </si>
  <si>
    <t>3.- La reserva solo será firme tras la firma del presente presupuesto y la realización del depósito económico.</t>
  </si>
  <si>
    <t>2.- Se establece un depósito de 60 € , que se facturará en concepto de reserva del servicio. Posteriormente, se descontará del precio final.</t>
  </si>
  <si>
    <t>Tras la aceptación de la reserva, se remitirá el contrato y documentación definitivos.</t>
  </si>
  <si>
    <t>Validez de la propuesta hasta 30 días después de la fecha.</t>
  </si>
  <si>
    <t xml:space="preserve">IBAN/CC de Harrobia: </t>
  </si>
  <si>
    <t>ES02 2095 0009 8091 1177 4416</t>
  </si>
  <si>
    <t>Sala Escenario</t>
  </si>
  <si>
    <t>Sala de Entrenamiento</t>
  </si>
  <si>
    <t>Local de reuniones</t>
  </si>
  <si>
    <t>INSTRUCCIONES:</t>
  </si>
  <si>
    <t xml:space="preserve">Solicitud de reserva y presupuesto de servicios </t>
  </si>
  <si>
    <t xml:space="preserve">· Guarda el documento en formato Excel con un nombre que contenga el título del proyecto. </t>
  </si>
  <si>
    <t>· Háznoslo llegar a través del canal de la pestaña 'Reservas' en la web o bien a info@harrobia.org.</t>
  </si>
  <si>
    <t>· Aprovecha la celda 'Observaciones' para detallar cualquier posible necesidad no incluida.</t>
  </si>
  <si>
    <t>Gracias por solicitar nuestros servicios.</t>
  </si>
  <si>
    <t>No dudes en ponerte en contacto para cualquier duda que tengas.</t>
  </si>
  <si>
    <t>Selecciona el espacio solicitado</t>
  </si>
  <si>
    <t xml:space="preserve"> Día Inicio</t>
  </si>
  <si>
    <t>Día Fin</t>
  </si>
  <si>
    <t>Día Entrada</t>
  </si>
  <si>
    <t>Día Salida</t>
  </si>
  <si>
    <t>Nº Habitaciones</t>
  </si>
  <si>
    <t>Nº Unidades</t>
  </si>
  <si>
    <t xml:space="preserve">Proiektu-mota hautatu / Selecciona el tipo de proyecto </t>
  </si>
  <si>
    <t>· Rellena las casillas en gris necesarias. Todas las demás están bloqueadas para evitar problemas.</t>
  </si>
  <si>
    <t>946 733 518</t>
  </si>
  <si>
    <t>TIPO DE TARIFA</t>
  </si>
  <si>
    <t>Selecciona el tipo de tarifa</t>
  </si>
  <si>
    <t>Ayuda del Gobierno Vasco</t>
  </si>
  <si>
    <t>Ayuda del Gobierno Vasco y el Ayto. de Bilbao</t>
  </si>
  <si>
    <t xml:space="preserve">Entidad presentadora: </t>
  </si>
  <si>
    <t>ADDE</t>
  </si>
  <si>
    <t>ARTEKALE</t>
  </si>
  <si>
    <t>EZE</t>
  </si>
  <si>
    <t>DANTZERTI</t>
  </si>
  <si>
    <t>ESKENA</t>
  </si>
  <si>
    <t>BILBOESZENA</t>
  </si>
  <si>
    <r>
      <t xml:space="preserve">Ver en el </t>
    </r>
    <r>
      <rPr>
        <i/>
        <sz val="12"/>
        <rFont val="Calibri"/>
        <family val="2"/>
      </rPr>
      <t>Catálogo de servicios las características de esta oferta</t>
    </r>
  </si>
  <si>
    <t>· Encontrarás el formulario en la pestaña 'Eskaera Solicitud' (en la barra inferior).</t>
  </si>
  <si>
    <t>En breve te enviaremos la respuesta.</t>
  </si>
  <si>
    <t>Una vez realizada la solicitud, la tramitación continuará según lo detallado en las Bases de la convocatoria.</t>
  </si>
  <si>
    <t>Selecciona la entidad conveniada:</t>
  </si>
  <si>
    <t>ZE / Epígrafe fiscal</t>
  </si>
  <si>
    <t>SOLICITUD DE RESERVA Y PRESUPUESTO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</si>
</sst>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dd\-mm\-yy;@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6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/>
    </xf>
    <xf numFmtId="0" fontId="4" fillId="0" borderId="10" xfId="0" applyFont="1" applyBorder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/>
    <xf numFmtId="0" fontId="0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vertical="top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center"/>
    </xf>
    <xf numFmtId="6" fontId="0" fillId="0" borderId="0" xfId="0" applyNumberFormat="1" applyFont="1" applyAlignment="1">
      <alignment horizontal="right" vertical="center"/>
    </xf>
    <xf numFmtId="0" fontId="0" fillId="0" borderId="4" xfId="0" applyFont="1" applyBorder="1"/>
    <xf numFmtId="6" fontId="0" fillId="0" borderId="4" xfId="0" applyNumberFormat="1" applyFont="1" applyBorder="1" applyAlignment="1">
      <alignment horizontal="right" vertical="center"/>
    </xf>
    <xf numFmtId="0" fontId="0" fillId="0" borderId="11" xfId="0" applyFont="1" applyBorder="1"/>
    <xf numFmtId="164" fontId="0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10" xfId="0" applyFont="1" applyBorder="1"/>
    <xf numFmtId="0" fontId="0" fillId="0" borderId="0" xfId="0" applyFont="1" applyAlignment="1">
      <alignment vertical="top"/>
    </xf>
    <xf numFmtId="0" fontId="0" fillId="0" borderId="6" xfId="0" applyFont="1" applyBorder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6" fontId="0" fillId="0" borderId="1" xfId="0" applyNumberFormat="1" applyFont="1" applyBorder="1" applyAlignment="1">
      <alignment horizontal="center" vertical="center"/>
    </xf>
    <xf numFmtId="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6" fontId="0" fillId="0" borderId="1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/>
    <xf numFmtId="0" fontId="0" fillId="0" borderId="0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vertical="top"/>
    </xf>
    <xf numFmtId="165" fontId="0" fillId="0" borderId="17" xfId="0" applyNumberFormat="1" applyFont="1" applyBorder="1" applyAlignment="1">
      <alignment vertical="top"/>
    </xf>
    <xf numFmtId="0" fontId="0" fillId="0" borderId="19" xfId="0" applyFont="1" applyBorder="1"/>
    <xf numFmtId="6" fontId="0" fillId="0" borderId="19" xfId="0" applyNumberFormat="1" applyFont="1" applyBorder="1" applyAlignment="1">
      <alignment horizontal="right" vertical="center"/>
    </xf>
    <xf numFmtId="6" fontId="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8" fillId="0" borderId="14" xfId="0" applyFont="1" applyBorder="1" applyAlignment="1"/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/>
    <xf numFmtId="0" fontId="0" fillId="0" borderId="22" xfId="0" applyFont="1" applyBorder="1" applyAlignment="1"/>
    <xf numFmtId="0" fontId="0" fillId="0" borderId="22" xfId="0" applyFont="1" applyBorder="1"/>
    <xf numFmtId="0" fontId="3" fillId="0" borderId="23" xfId="0" applyFont="1" applyBorder="1" applyAlignment="1">
      <alignment vertical="center"/>
    </xf>
    <xf numFmtId="6" fontId="2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25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top"/>
    </xf>
    <xf numFmtId="1" fontId="0" fillId="3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26" xfId="0" applyFont="1" applyBorder="1"/>
    <xf numFmtId="0" fontId="0" fillId="0" borderId="25" xfId="0" applyFont="1" applyBorder="1" applyAlignment="1">
      <alignment horizontal="center"/>
    </xf>
    <xf numFmtId="6" fontId="2" fillId="3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/>
    <xf numFmtId="0" fontId="6" fillId="0" borderId="0" xfId="0" applyFont="1" applyBorder="1" applyAlignment="1"/>
    <xf numFmtId="0" fontId="0" fillId="0" borderId="21" xfId="0" applyFont="1" applyBorder="1" applyAlignment="1">
      <alignment vertical="top"/>
    </xf>
    <xf numFmtId="6" fontId="0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49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>
      <alignment horizontal="right"/>
    </xf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vertical="top" indent="2"/>
    </xf>
    <xf numFmtId="6" fontId="7" fillId="0" borderId="1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center"/>
    </xf>
    <xf numFmtId="14" fontId="0" fillId="3" borderId="3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1" fillId="2" borderId="0" xfId="1" applyAlignment="1">
      <alignment vertical="top"/>
    </xf>
    <xf numFmtId="0" fontId="1" fillId="2" borderId="0" xfId="1" applyAlignment="1"/>
    <xf numFmtId="0" fontId="1" fillId="2" borderId="0" xfId="1"/>
    <xf numFmtId="0" fontId="1" fillId="2" borderId="0" xfId="1" applyBorder="1" applyAlignment="1">
      <alignment vertical="center"/>
    </xf>
    <xf numFmtId="0" fontId="1" fillId="2" borderId="0" xfId="1" applyBorder="1" applyAlignment="1">
      <alignment horizontal="center" vertical="center"/>
    </xf>
    <xf numFmtId="6" fontId="1" fillId="2" borderId="0" xfId="1" applyNumberFormat="1" applyBorder="1" applyAlignment="1">
      <alignment horizontal="center" vertical="center"/>
    </xf>
    <xf numFmtId="0" fontId="1" fillId="2" borderId="12" xfId="1" applyBorder="1" applyAlignment="1"/>
    <xf numFmtId="0" fontId="1" fillId="2" borderId="1" xfId="1" applyBorder="1" applyAlignment="1">
      <alignment horizontal="center" vertical="center"/>
    </xf>
    <xf numFmtId="6" fontId="1" fillId="2" borderId="1" xfId="1" applyNumberFormat="1" applyBorder="1" applyAlignment="1">
      <alignment horizontal="center" vertical="center"/>
    </xf>
    <xf numFmtId="0" fontId="1" fillId="2" borderId="36" xfId="1" applyBorder="1"/>
    <xf numFmtId="0" fontId="1" fillId="2" borderId="1" xfId="1" applyBorder="1" applyAlignment="1">
      <alignment horizontal="center"/>
    </xf>
    <xf numFmtId="6" fontId="1" fillId="2" borderId="1" xfId="1" applyNumberFormat="1" applyBorder="1" applyAlignment="1">
      <alignment horizontal="center"/>
    </xf>
    <xf numFmtId="0" fontId="1" fillId="2" borderId="0" xfId="1" applyBorder="1" applyAlignment="1"/>
    <xf numFmtId="0" fontId="1" fillId="2" borderId="36" xfId="1" applyBorder="1" applyAlignment="1"/>
    <xf numFmtId="0" fontId="1" fillId="2" borderId="37" xfId="1" applyBorder="1" applyAlignment="1"/>
    <xf numFmtId="0" fontId="1" fillId="2" borderId="0" xfId="1" applyAlignment="1">
      <alignment horizontal="center" vertical="top"/>
    </xf>
    <xf numFmtId="6" fontId="1" fillId="2" borderId="0" xfId="1" applyNumberFormat="1" applyAlignment="1">
      <alignment horizontal="center" vertical="center"/>
    </xf>
    <xf numFmtId="0" fontId="1" fillId="2" borderId="0" xfId="1" applyBorder="1"/>
    <xf numFmtId="0" fontId="1" fillId="2" borderId="2" xfId="1" applyBorder="1" applyAlignment="1">
      <alignment vertical="top"/>
    </xf>
    <xf numFmtId="0" fontId="1" fillId="2" borderId="3" xfId="1" applyBorder="1" applyAlignment="1">
      <alignment vertical="top"/>
    </xf>
    <xf numFmtId="6" fontId="1" fillId="2" borderId="0" xfId="1" applyNumberFormat="1" applyAlignment="1"/>
    <xf numFmtId="0" fontId="1" fillId="2" borderId="0" xfId="1" applyAlignment="1">
      <alignment horizontal="center"/>
    </xf>
    <xf numFmtId="0" fontId="1" fillId="2" borderId="2" xfId="1" applyBorder="1" applyAlignment="1"/>
    <xf numFmtId="0" fontId="1" fillId="2" borderId="3" xfId="1" applyBorder="1" applyAlignment="1"/>
    <xf numFmtId="0" fontId="0" fillId="0" borderId="0" xfId="0" applyFont="1" applyFill="1" applyBorder="1" applyAlignment="1"/>
    <xf numFmtId="3" fontId="0" fillId="0" borderId="0" xfId="0" applyNumberFormat="1" applyFont="1" applyAlignment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>
      <alignment vertical="center"/>
    </xf>
    <xf numFmtId="0" fontId="0" fillId="0" borderId="8" xfId="0" applyFont="1" applyBorder="1"/>
    <xf numFmtId="0" fontId="4" fillId="0" borderId="8" xfId="0" applyFont="1" applyBorder="1"/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22" xfId="0" applyBorder="1"/>
    <xf numFmtId="0" fontId="0" fillId="0" borderId="9" xfId="0" applyFont="1" applyBorder="1" applyAlignment="1">
      <alignment horizontal="center"/>
    </xf>
    <xf numFmtId="0" fontId="12" fillId="0" borderId="8" xfId="0" applyFont="1" applyBorder="1" applyAlignment="1"/>
    <xf numFmtId="0" fontId="0" fillId="0" borderId="8" xfId="0" applyBorder="1" applyAlignment="1"/>
    <xf numFmtId="0" fontId="6" fillId="0" borderId="8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 vertical="top"/>
    </xf>
    <xf numFmtId="0" fontId="14" fillId="0" borderId="15" xfId="0" applyFont="1" applyBorder="1" applyAlignment="1">
      <alignment vertical="top"/>
    </xf>
    <xf numFmtId="0" fontId="14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top"/>
    </xf>
    <xf numFmtId="165" fontId="15" fillId="0" borderId="13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6" fontId="7" fillId="0" borderId="0" xfId="0" applyNumberFormat="1" applyFont="1" applyBorder="1" applyAlignment="1">
      <alignment horizontal="center" vertical="center"/>
    </xf>
    <xf numFmtId="14" fontId="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>
      <alignment horizontal="center"/>
    </xf>
    <xf numFmtId="0" fontId="2" fillId="0" borderId="0" xfId="0" applyFont="1" applyBorder="1"/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top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165" fontId="16" fillId="0" borderId="0" xfId="0" applyNumberFormat="1" applyFont="1" applyBorder="1" applyAlignment="1">
      <alignment horizontal="right"/>
    </xf>
    <xf numFmtId="0" fontId="17" fillId="0" borderId="2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/>
    <xf numFmtId="0" fontId="0" fillId="0" borderId="26" xfId="0" applyBorder="1"/>
    <xf numFmtId="0" fontId="5" fillId="0" borderId="1" xfId="0" applyFont="1" applyBorder="1" applyAlignment="1">
      <alignment vertical="center"/>
    </xf>
    <xf numFmtId="0" fontId="11" fillId="0" borderId="14" xfId="0" applyFont="1" applyBorder="1" applyAlignment="1"/>
    <xf numFmtId="0" fontId="0" fillId="3" borderId="1" xfId="0" applyFont="1" applyFill="1" applyBorder="1" applyAlignment="1" applyProtection="1">
      <alignment vertical="top"/>
      <protection locked="0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19" fillId="0" borderId="0" xfId="0" applyFont="1" applyAlignment="1"/>
    <xf numFmtId="0" fontId="22" fillId="0" borderId="0" xfId="0" applyFont="1" applyAlignment="1"/>
    <xf numFmtId="14" fontId="0" fillId="3" borderId="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3" borderId="33" xfId="0" applyFont="1" applyFill="1" applyBorder="1" applyAlignment="1" applyProtection="1">
      <alignment vertical="top"/>
      <protection locked="0"/>
    </xf>
    <xf numFmtId="0" fontId="4" fillId="3" borderId="34" xfId="0" applyFont="1" applyFill="1" applyBorder="1" applyAlignment="1" applyProtection="1">
      <alignment vertical="top"/>
      <protection locked="0"/>
    </xf>
    <xf numFmtId="0" fontId="4" fillId="3" borderId="35" xfId="0" applyFont="1" applyFill="1" applyBorder="1" applyAlignment="1" applyProtection="1">
      <alignment vertical="top"/>
      <protection locked="0"/>
    </xf>
    <xf numFmtId="0" fontId="0" fillId="0" borderId="2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center" wrapText="1"/>
    </xf>
    <xf numFmtId="0" fontId="0" fillId="3" borderId="28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vertical="top" wrapText="1"/>
      <protection locked="0"/>
    </xf>
    <xf numFmtId="49" fontId="0" fillId="3" borderId="25" xfId="0" applyNumberFormat="1" applyFont="1" applyFill="1" applyBorder="1" applyAlignment="1" applyProtection="1">
      <alignment vertical="top" wrapText="1"/>
      <protection locked="0"/>
    </xf>
    <xf numFmtId="0" fontId="1" fillId="2" borderId="1" xfId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2" fillId="3" borderId="30" xfId="0" applyNumberFormat="1" applyFont="1" applyFill="1" applyBorder="1" applyAlignment="1" applyProtection="1">
      <alignment vertical="top" wrapText="1"/>
      <protection locked="0"/>
    </xf>
    <xf numFmtId="49" fontId="2" fillId="3" borderId="31" xfId="0" applyNumberFormat="1" applyFont="1" applyFill="1" applyBorder="1" applyAlignment="1" applyProtection="1">
      <alignment vertical="top" wrapText="1"/>
      <protection locked="0"/>
    </xf>
    <xf numFmtId="49" fontId="10" fillId="5" borderId="40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41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42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0" xfId="0" applyNumberFormat="1" applyFont="1" applyFill="1" applyBorder="1" applyAlignment="1" applyProtection="1">
      <alignment vertical="top" wrapText="1"/>
      <protection locked="0"/>
    </xf>
    <xf numFmtId="49" fontId="0" fillId="3" borderId="31" xfId="0" applyNumberFormat="1" applyFont="1" applyFill="1" applyBorder="1" applyAlignment="1" applyProtection="1">
      <alignment vertical="top" wrapText="1"/>
      <protection locked="0"/>
    </xf>
    <xf numFmtId="0" fontId="1" fillId="2" borderId="15" xfId="1" applyBorder="1" applyAlignment="1">
      <alignment vertical="center"/>
    </xf>
    <xf numFmtId="0" fontId="1" fillId="2" borderId="8" xfId="1" applyBorder="1" applyAlignment="1">
      <alignment vertical="center"/>
    </xf>
    <xf numFmtId="6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29" xfId="0" applyFont="1" applyFill="1" applyBorder="1" applyAlignment="1" applyProtection="1">
      <alignment horizontal="left" vertical="top"/>
      <protection locked="0"/>
    </xf>
    <xf numFmtId="0" fontId="0" fillId="3" borderId="3" xfId="0" applyFont="1" applyFill="1" applyBorder="1" applyAlignment="1" applyProtection="1">
      <alignment horizontal="left" vertical="top"/>
      <protection locked="0"/>
    </xf>
    <xf numFmtId="0" fontId="0" fillId="3" borderId="29" xfId="0" applyFont="1" applyFill="1" applyBorder="1" applyAlignment="1" applyProtection="1">
      <alignment vertical="top"/>
      <protection locked="0"/>
    </xf>
    <xf numFmtId="0" fontId="0" fillId="3" borderId="3" xfId="0" applyFont="1" applyFill="1" applyBorder="1" applyAlignment="1" applyProtection="1">
      <alignment vertical="top"/>
      <protection locked="0"/>
    </xf>
    <xf numFmtId="0" fontId="1" fillId="2" borderId="0" xfId="1" applyAlignment="1">
      <alignment horizontal="center"/>
    </xf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5" fillId="3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32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eutral" xfId="1" builtinId="28"/>
    <cellStyle name="Normal" xfId="0" builtinId="0"/>
  </cellStyles>
  <dxfs count="5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ont>
        <b val="0"/>
        <i val="0"/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  <fill>
        <patternFill patternType="none">
          <bgColor indexed="6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3962400</xdr:colOff>
      <xdr:row>14</xdr:row>
      <xdr:rowOff>32781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2400" cy="2699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36</xdr:row>
          <xdr:rowOff>0</xdr:rowOff>
        </xdr:from>
        <xdr:to>
          <xdr:col>0</xdr:col>
          <xdr:colOff>238125</xdr:colOff>
          <xdr:row>36</xdr:row>
          <xdr:rowOff>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619125</xdr:colOff>
      <xdr:row>0</xdr:row>
      <xdr:rowOff>0</xdr:rowOff>
    </xdr:from>
    <xdr:to>
      <xdr:col>9</xdr:col>
      <xdr:colOff>850720</xdr:colOff>
      <xdr:row>7</xdr:row>
      <xdr:rowOff>152400</xdr:rowOff>
    </xdr:to>
    <xdr:pic>
      <xdr:nvPicPr>
        <xdr:cNvPr id="1059" name="Imagen 5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7" t="15643" r="12215" b="17175"/>
        <a:stretch>
          <a:fillRect/>
        </a:stretch>
      </xdr:blipFill>
      <xdr:spPr bwMode="auto">
        <a:xfrm>
          <a:off x="7724775" y="0"/>
          <a:ext cx="256522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ED67-FEC4-4897-B181-ED01F82C90BD}">
  <dimension ref="A16:A30"/>
  <sheetViews>
    <sheetView showGridLines="0" tabSelected="1" workbookViewId="0">
      <selection activeCell="A12" sqref="A12"/>
    </sheetView>
  </sheetViews>
  <sheetFormatPr baseColWidth="10" defaultRowHeight="15" x14ac:dyDescent="0.25"/>
  <cols>
    <col min="1" max="1" width="113.28515625" bestFit="1" customWidth="1"/>
  </cols>
  <sheetData>
    <row r="16" spans="1:1" ht="21" x14ac:dyDescent="0.35">
      <c r="A16" s="191" t="s">
        <v>129</v>
      </c>
    </row>
    <row r="17" spans="1:1" ht="18.75" x14ac:dyDescent="0.3">
      <c r="A17" s="192" t="s">
        <v>100</v>
      </c>
    </row>
    <row r="18" spans="1:1" ht="18.75" x14ac:dyDescent="0.3">
      <c r="A18" s="180"/>
    </row>
    <row r="19" spans="1:1" ht="18.75" x14ac:dyDescent="0.3">
      <c r="A19" s="189" t="s">
        <v>95</v>
      </c>
    </row>
    <row r="20" spans="1:1" x14ac:dyDescent="0.25">
      <c r="A20" s="23"/>
    </row>
    <row r="21" spans="1:1" ht="18.75" x14ac:dyDescent="0.3">
      <c r="A21" s="181" t="s">
        <v>124</v>
      </c>
    </row>
    <row r="22" spans="1:1" ht="18.75" x14ac:dyDescent="0.3">
      <c r="A22" s="181" t="s">
        <v>110</v>
      </c>
    </row>
    <row r="23" spans="1:1" ht="18.75" x14ac:dyDescent="0.3">
      <c r="A23" s="181" t="s">
        <v>99</v>
      </c>
    </row>
    <row r="24" spans="1:1" ht="18.75" x14ac:dyDescent="0.3">
      <c r="A24" s="181" t="s">
        <v>97</v>
      </c>
    </row>
    <row r="25" spans="1:1" ht="18.75" x14ac:dyDescent="0.3">
      <c r="A25" s="182" t="s">
        <v>98</v>
      </c>
    </row>
    <row r="26" spans="1:1" ht="18.75" x14ac:dyDescent="0.3">
      <c r="A26" s="181" t="s">
        <v>125</v>
      </c>
    </row>
    <row r="27" spans="1:1" x14ac:dyDescent="0.25">
      <c r="A27" s="23"/>
    </row>
    <row r="28" spans="1:1" ht="18.75" x14ac:dyDescent="0.3">
      <c r="A28" s="189" t="s">
        <v>126</v>
      </c>
    </row>
    <row r="29" spans="1:1" ht="18.75" x14ac:dyDescent="0.3">
      <c r="A29" s="189" t="s">
        <v>101</v>
      </c>
    </row>
    <row r="30" spans="1:1" ht="18.75" x14ac:dyDescent="0.3">
      <c r="A30" s="190" t="s">
        <v>111</v>
      </c>
    </row>
  </sheetData>
  <sheetProtection selectLockedCells="1" selectUnlockedCells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AB70"/>
  <sheetViews>
    <sheetView showGridLines="0" showZeros="0" topLeftCell="A2" zoomScale="80" zoomScaleNormal="80" workbookViewId="0">
      <selection activeCell="C3" sqref="C3:E3"/>
    </sheetView>
  </sheetViews>
  <sheetFormatPr baseColWidth="10" defaultRowHeight="15.75" outlineLevelCol="1" x14ac:dyDescent="0.25"/>
  <cols>
    <col min="1" max="1" width="21.85546875" style="4" customWidth="1"/>
    <col min="2" max="2" width="34.28515625" style="6" customWidth="1"/>
    <col min="3" max="3" width="19.140625" style="1" customWidth="1"/>
    <col min="4" max="4" width="25.42578125" style="4" customWidth="1"/>
    <col min="5" max="5" width="16.5703125" style="4" customWidth="1"/>
    <col min="6" max="6" width="6.7109375" style="9" hidden="1" customWidth="1"/>
    <col min="7" max="7" width="11.42578125" style="9" hidden="1" customWidth="1"/>
    <col min="8" max="8" width="14.7109375" style="13" hidden="1" customWidth="1"/>
    <col min="9" max="9" width="8.85546875" style="4" hidden="1" customWidth="1"/>
    <col min="10" max="10" width="14" style="3" hidden="1" customWidth="1"/>
    <col min="11" max="11" width="38.140625" style="4" hidden="1" customWidth="1" outlineLevel="1"/>
    <col min="12" max="12" width="16" style="9" hidden="1" customWidth="1" outlineLevel="1"/>
    <col min="13" max="14" width="6.140625" style="4" hidden="1" customWidth="1" outlineLevel="1"/>
    <col min="15" max="15" width="12.140625" style="4" hidden="1" customWidth="1" outlineLevel="1"/>
    <col min="16" max="17" width="11.42578125" style="4" hidden="1" customWidth="1" outlineLevel="1"/>
    <col min="18" max="18" width="7.42578125" style="4" hidden="1" customWidth="1" outlineLevel="1"/>
    <col min="19" max="19" width="11.42578125" style="4" hidden="1" customWidth="1" outlineLevel="1"/>
    <col min="20" max="20" width="11.42578125" style="4" hidden="1" customWidth="1" collapsed="1"/>
    <col min="21" max="21" width="2.140625" style="4" hidden="1" customWidth="1"/>
    <col min="22" max="22" width="11.42578125" style="4" hidden="1" customWidth="1"/>
    <col min="23" max="23" width="21.85546875" style="4" hidden="1" customWidth="1"/>
    <col min="24" max="24" width="52.5703125" style="4" hidden="1" customWidth="1"/>
    <col min="25" max="16384" width="11.42578125" style="4"/>
  </cols>
  <sheetData>
    <row r="1" spans="1:22" s="9" customFormat="1" ht="48" hidden="1" customHeight="1" x14ac:dyDescent="0.25">
      <c r="B1" s="10"/>
      <c r="C1" s="1"/>
      <c r="H1" s="13"/>
      <c r="J1" s="3"/>
    </row>
    <row r="2" spans="1:22" s="19" customFormat="1" ht="23.25" customHeight="1" thickBot="1" x14ac:dyDescent="0.4">
      <c r="A2" s="218" t="s">
        <v>96</v>
      </c>
      <c r="B2" s="218"/>
      <c r="C2" s="218"/>
      <c r="D2" s="218"/>
      <c r="E2" s="218"/>
      <c r="F2" s="9"/>
      <c r="G2" s="9"/>
      <c r="H2" s="12"/>
      <c r="J2" s="20"/>
      <c r="K2" s="110"/>
      <c r="L2" s="110"/>
      <c r="M2" s="110"/>
      <c r="N2" s="111"/>
      <c r="O2" s="111"/>
      <c r="P2" s="112"/>
      <c r="Q2" s="112" t="s">
        <v>92</v>
      </c>
      <c r="S2" s="23" t="s">
        <v>74</v>
      </c>
    </row>
    <row r="3" spans="1:22" s="23" customFormat="1" ht="19.5" customHeight="1" thickBot="1" x14ac:dyDescent="0.3">
      <c r="A3" s="150" t="s">
        <v>65</v>
      </c>
      <c r="B3" s="68"/>
      <c r="C3" s="228"/>
      <c r="D3" s="229"/>
      <c r="E3" s="230"/>
      <c r="F3" s="9"/>
      <c r="G3" s="9"/>
      <c r="H3" s="12"/>
      <c r="I3" s="19"/>
      <c r="J3" s="20"/>
      <c r="K3" s="113"/>
      <c r="L3" s="114"/>
      <c r="M3" s="115"/>
      <c r="N3" s="112"/>
      <c r="O3" s="116" t="s">
        <v>60</v>
      </c>
      <c r="P3" s="112"/>
      <c r="Q3" s="112" t="s">
        <v>93</v>
      </c>
      <c r="S3" s="23" t="s">
        <v>76</v>
      </c>
    </row>
    <row r="4" spans="1:22" s="23" customFormat="1" ht="19.5" customHeight="1" thickBot="1" x14ac:dyDescent="0.3">
      <c r="A4" s="90" t="s">
        <v>109</v>
      </c>
      <c r="B4" s="26"/>
      <c r="C4" s="228"/>
      <c r="D4" s="229"/>
      <c r="E4" s="230"/>
      <c r="G4" s="9"/>
      <c r="H4" s="12"/>
      <c r="I4" s="19"/>
      <c r="J4" s="20"/>
      <c r="K4" s="223" t="s">
        <v>1</v>
      </c>
      <c r="L4" s="117" t="s">
        <v>2</v>
      </c>
      <c r="M4" s="118">
        <v>70</v>
      </c>
      <c r="N4" s="112"/>
      <c r="O4" s="119" t="s">
        <v>61</v>
      </c>
      <c r="P4" s="112"/>
      <c r="Q4" s="112" t="s">
        <v>94</v>
      </c>
      <c r="S4" s="51" t="s">
        <v>75</v>
      </c>
    </row>
    <row r="5" spans="1:22" s="23" customFormat="1" ht="19.5" customHeight="1" x14ac:dyDescent="0.25">
      <c r="A5" s="67"/>
      <c r="B5" s="68"/>
      <c r="C5" s="24"/>
      <c r="D5" s="95" t="s">
        <v>8</v>
      </c>
      <c r="E5" s="106">
        <f ca="1">TODAY()</f>
        <v>43663</v>
      </c>
      <c r="F5" s="9"/>
      <c r="G5" s="9"/>
      <c r="H5" s="12"/>
      <c r="I5" s="19"/>
      <c r="J5" s="20"/>
      <c r="K5" s="223"/>
      <c r="L5" s="120" t="s">
        <v>3</v>
      </c>
      <c r="M5" s="121">
        <v>90</v>
      </c>
      <c r="N5" s="122"/>
      <c r="O5" s="123" t="s">
        <v>62</v>
      </c>
      <c r="P5" s="112"/>
      <c r="Q5" s="112" t="s">
        <v>73</v>
      </c>
      <c r="S5" s="134" t="s">
        <v>73</v>
      </c>
    </row>
    <row r="6" spans="1:22" s="51" customFormat="1" ht="19.5" customHeight="1" x14ac:dyDescent="0.25">
      <c r="A6" s="69" t="s">
        <v>24</v>
      </c>
      <c r="B6" s="49"/>
      <c r="C6" s="50"/>
      <c r="D6" s="60" t="s">
        <v>56</v>
      </c>
      <c r="E6" s="97"/>
      <c r="F6" s="9"/>
      <c r="G6" s="9"/>
      <c r="H6" s="12"/>
      <c r="I6" s="19"/>
      <c r="J6" s="20"/>
      <c r="K6" s="113" t="s">
        <v>11</v>
      </c>
      <c r="L6" s="114"/>
      <c r="M6" s="115"/>
      <c r="N6" s="112"/>
      <c r="O6" s="124" t="s">
        <v>63</v>
      </c>
      <c r="P6" s="112"/>
      <c r="Q6" s="112"/>
    </row>
    <row r="7" spans="1:22" s="23" customFormat="1" x14ac:dyDescent="0.25">
      <c r="A7" s="102" t="s">
        <v>9</v>
      </c>
      <c r="B7" s="96"/>
      <c r="C7" s="103" t="s">
        <v>14</v>
      </c>
      <c r="D7" s="226"/>
      <c r="E7" s="227"/>
      <c r="F7" s="9"/>
      <c r="G7" s="9"/>
      <c r="H7" s="13"/>
      <c r="I7" s="21"/>
      <c r="J7" s="22"/>
      <c r="K7" s="112"/>
      <c r="L7" s="125"/>
      <c r="M7" s="126"/>
      <c r="N7" s="112"/>
      <c r="O7" s="112"/>
      <c r="P7" s="112"/>
      <c r="Q7" s="112"/>
    </row>
    <row r="8" spans="1:22" s="23" customFormat="1" x14ac:dyDescent="0.25">
      <c r="A8" s="102" t="s">
        <v>10</v>
      </c>
      <c r="B8" s="96"/>
      <c r="C8" s="103" t="s">
        <v>58</v>
      </c>
      <c r="D8" s="231"/>
      <c r="E8" s="232"/>
      <c r="F8" s="9"/>
      <c r="G8" s="9"/>
      <c r="H8" s="107"/>
      <c r="I8" s="21"/>
      <c r="J8" s="22"/>
      <c r="K8" s="223" t="s">
        <v>4</v>
      </c>
      <c r="L8" s="117" t="s">
        <v>2</v>
      </c>
      <c r="M8" s="118">
        <v>20</v>
      </c>
      <c r="N8" s="112"/>
      <c r="O8" s="112"/>
      <c r="P8" s="112"/>
      <c r="Q8" s="112"/>
    </row>
    <row r="9" spans="1:22" s="23" customFormat="1" x14ac:dyDescent="0.25">
      <c r="A9" s="102" t="s">
        <v>12</v>
      </c>
      <c r="B9" s="96"/>
      <c r="C9" s="24" t="s">
        <v>64</v>
      </c>
      <c r="D9" s="231"/>
      <c r="E9" s="232"/>
      <c r="F9" s="9"/>
      <c r="G9" s="9"/>
      <c r="H9" s="13"/>
      <c r="I9" s="21"/>
      <c r="J9" s="22"/>
      <c r="K9" s="223"/>
      <c r="L9" s="117" t="s">
        <v>3</v>
      </c>
      <c r="M9" s="118">
        <v>40</v>
      </c>
      <c r="N9" s="112"/>
      <c r="O9" s="127" t="s">
        <v>68</v>
      </c>
      <c r="P9" s="112"/>
      <c r="Q9" s="112"/>
    </row>
    <row r="10" spans="1:22" s="23" customFormat="1" x14ac:dyDescent="0.25">
      <c r="A10" s="72" t="s">
        <v>13</v>
      </c>
      <c r="B10" s="96"/>
      <c r="C10" s="103" t="s">
        <v>59</v>
      </c>
      <c r="D10" s="221"/>
      <c r="E10" s="222"/>
      <c r="F10" s="9"/>
      <c r="G10" s="9"/>
      <c r="H10" s="13"/>
      <c r="I10" s="21"/>
      <c r="J10" s="22"/>
      <c r="K10" s="112"/>
      <c r="L10" s="111"/>
      <c r="M10" s="112"/>
      <c r="N10" s="112"/>
      <c r="O10" s="127" t="s">
        <v>69</v>
      </c>
      <c r="P10" s="112"/>
      <c r="Q10" s="112"/>
    </row>
    <row r="11" spans="1:22" customFormat="1" ht="15" x14ac:dyDescent="0.25">
      <c r="A11" s="72" t="s">
        <v>128</v>
      </c>
      <c r="B11" s="96"/>
      <c r="C11" s="152"/>
      <c r="D11" s="152"/>
      <c r="E11" s="153"/>
      <c r="K11" s="112"/>
      <c r="L11" s="125"/>
      <c r="M11" s="126"/>
      <c r="N11" s="112"/>
      <c r="O11" s="127" t="s">
        <v>70</v>
      </c>
      <c r="P11" s="112"/>
      <c r="Q11" s="112"/>
      <c r="V11" s="4"/>
    </row>
    <row r="12" spans="1:22" s="23" customFormat="1" x14ac:dyDescent="0.25">
      <c r="A12" s="35" t="s">
        <v>51</v>
      </c>
      <c r="B12" s="49"/>
      <c r="C12" s="177" t="s">
        <v>102</v>
      </c>
      <c r="D12" s="193"/>
      <c r="E12" s="74"/>
      <c r="F12" s="19"/>
      <c r="G12" s="19"/>
      <c r="H12" s="12"/>
      <c r="I12" s="19"/>
      <c r="J12" s="19"/>
      <c r="K12" s="233" t="s">
        <v>5</v>
      </c>
      <c r="L12" s="120" t="s">
        <v>2</v>
      </c>
      <c r="M12" s="121">
        <v>35</v>
      </c>
      <c r="N12" s="111"/>
      <c r="O12" s="122" t="s">
        <v>71</v>
      </c>
      <c r="P12" s="111"/>
      <c r="Q12" s="111"/>
    </row>
    <row r="13" spans="1:22" s="19" customFormat="1" ht="19.5" customHeight="1" x14ac:dyDescent="0.25">
      <c r="A13" s="224" t="s">
        <v>25</v>
      </c>
      <c r="B13" s="225"/>
      <c r="C13" s="27" t="s">
        <v>103</v>
      </c>
      <c r="D13" s="27" t="s">
        <v>104</v>
      </c>
      <c r="E13" s="74"/>
      <c r="F13" s="64" t="s">
        <v>6</v>
      </c>
      <c r="G13" s="64" t="s">
        <v>52</v>
      </c>
      <c r="H13" s="15" t="s">
        <v>7</v>
      </c>
      <c r="I13" s="27" t="s">
        <v>20</v>
      </c>
      <c r="J13" s="27" t="s">
        <v>7</v>
      </c>
      <c r="K13" s="234"/>
      <c r="L13" s="117" t="s">
        <v>3</v>
      </c>
      <c r="M13" s="118">
        <v>55</v>
      </c>
      <c r="N13" s="110"/>
      <c r="O13" s="122" t="s">
        <v>72</v>
      </c>
      <c r="P13" s="112"/>
      <c r="Q13" s="112"/>
    </row>
    <row r="14" spans="1:22" s="23" customFormat="1" ht="15" x14ac:dyDescent="0.25">
      <c r="A14" s="102" t="s">
        <v>67</v>
      </c>
      <c r="B14" s="26"/>
      <c r="C14" s="28"/>
      <c r="D14" s="28"/>
      <c r="E14" s="75"/>
      <c r="F14" s="46">
        <f>IF(C14&lt;&gt;"",DATEDIF(C14,D14+1,"d"),0)</f>
        <v>0</v>
      </c>
      <c r="G14" s="46"/>
      <c r="H14" s="135">
        <f>IF(G14&lt;&gt;"",_xlfn.IFS(G14="Base",$F$14*250,G14="Reducida",F14*70,G14="Última hora",$F$14*35),0)</f>
        <v>0</v>
      </c>
      <c r="I14" s="235">
        <f>IF(F14&lt;&gt;"",H14+H15,"")</f>
        <v>0</v>
      </c>
      <c r="J14" s="43"/>
      <c r="K14" s="113" t="s">
        <v>11</v>
      </c>
      <c r="L14" s="110"/>
      <c r="M14" s="110"/>
      <c r="N14" s="110"/>
      <c r="O14" s="112"/>
      <c r="P14" s="110"/>
      <c r="Q14" s="112"/>
    </row>
    <row r="15" spans="1:22" s="23" customFormat="1" x14ac:dyDescent="0.25">
      <c r="A15" s="102" t="s">
        <v>79</v>
      </c>
      <c r="B15" s="26"/>
      <c r="C15" s="28"/>
      <c r="D15" s="28"/>
      <c r="E15" s="75"/>
      <c r="F15" s="46">
        <f>IF(C15&lt;&gt;"",DATEDIF(C15,D15+1,"d"),0)</f>
        <v>0</v>
      </c>
      <c r="G15" s="46"/>
      <c r="H15" s="105">
        <f>IF(G15&lt;&gt;"",_xlfn.IFS(G15="Base",$F$15*250,G15="Reducida",F15*(M5-M4),G15="Conveniada",F15*(M9-M8),G15="Última hora",F15*(M13-M12)),0)</f>
        <v>0</v>
      </c>
      <c r="I15" s="236"/>
      <c r="J15" s="43"/>
      <c r="K15" s="110"/>
      <c r="L15" s="110"/>
      <c r="M15" s="110"/>
      <c r="N15" s="110"/>
      <c r="O15" s="112"/>
      <c r="P15" s="110"/>
      <c r="Q15" s="112"/>
    </row>
    <row r="16" spans="1:22" s="23" customFormat="1" x14ac:dyDescent="0.25">
      <c r="A16" s="76" t="s">
        <v>78</v>
      </c>
      <c r="B16" s="31"/>
      <c r="C16" s="7"/>
      <c r="D16" s="7"/>
      <c r="E16" s="77"/>
      <c r="F16" s="7"/>
      <c r="G16" s="7"/>
      <c r="H16" s="17"/>
      <c r="I16" s="45">
        <f>_xlfn.IFS($F$15=0,0,$F$15&lt;14,111,$F$15&gt;14,0)</f>
        <v>0</v>
      </c>
      <c r="J16" s="44">
        <f>SUM(I14:I16)</f>
        <v>0</v>
      </c>
      <c r="K16" s="110"/>
      <c r="L16" s="110"/>
      <c r="M16" s="110"/>
      <c r="N16" s="110"/>
      <c r="O16" s="110"/>
      <c r="P16" s="110"/>
      <c r="Q16" s="110"/>
    </row>
    <row r="17" spans="1:18" x14ac:dyDescent="0.25">
      <c r="A17" s="73" t="s">
        <v>26</v>
      </c>
      <c r="B17" s="49"/>
      <c r="C17" s="50"/>
      <c r="D17" s="51"/>
      <c r="E17" s="74"/>
      <c r="F17" s="19"/>
      <c r="G17" s="19"/>
      <c r="H17" s="12"/>
      <c r="I17" s="19"/>
      <c r="J17" s="19"/>
      <c r="K17" s="111"/>
      <c r="L17" s="111"/>
      <c r="M17" s="111"/>
      <c r="N17" s="111"/>
      <c r="O17" s="241"/>
      <c r="P17" s="111"/>
      <c r="Q17" s="111"/>
    </row>
    <row r="18" spans="1:18" s="19" customFormat="1" ht="19.5" customHeight="1" x14ac:dyDescent="0.25">
      <c r="A18" s="224" t="s">
        <v>25</v>
      </c>
      <c r="B18" s="225"/>
      <c r="C18" s="27" t="s">
        <v>105</v>
      </c>
      <c r="D18" s="27" t="s">
        <v>106</v>
      </c>
      <c r="E18" s="78" t="s">
        <v>57</v>
      </c>
      <c r="F18" s="64" t="s">
        <v>6</v>
      </c>
      <c r="G18" s="64" t="s">
        <v>52</v>
      </c>
      <c r="H18" s="15" t="s">
        <v>7</v>
      </c>
      <c r="I18" s="27" t="s">
        <v>20</v>
      </c>
      <c r="J18" s="27" t="s">
        <v>7</v>
      </c>
      <c r="K18" s="128" t="s">
        <v>41</v>
      </c>
      <c r="L18" s="129"/>
      <c r="M18" s="118">
        <v>111</v>
      </c>
      <c r="N18" s="112"/>
      <c r="O18" s="241"/>
      <c r="P18" s="110"/>
      <c r="Q18" s="112"/>
    </row>
    <row r="19" spans="1:18" s="23" customFormat="1" x14ac:dyDescent="0.25">
      <c r="A19" s="102" t="s">
        <v>27</v>
      </c>
      <c r="B19" s="26"/>
      <c r="C19" s="28"/>
      <c r="D19" s="28"/>
      <c r="E19" s="79"/>
      <c r="F19" s="46">
        <f>IF(C19&lt;&gt;"",DATEDIF(C19,D19+1,"d"),0)</f>
        <v>0</v>
      </c>
      <c r="G19" s="46"/>
      <c r="I19" s="105" t="str">
        <f>IF(E19&lt;&gt;"",E19*F19*G19,"")</f>
        <v/>
      </c>
      <c r="J19" s="29"/>
      <c r="K19" s="128" t="s">
        <v>42</v>
      </c>
      <c r="L19" s="129"/>
      <c r="M19" s="118">
        <v>220</v>
      </c>
      <c r="N19" s="110"/>
      <c r="O19" s="110"/>
      <c r="P19" s="110"/>
      <c r="Q19" s="110"/>
      <c r="R19" s="104" t="s">
        <v>116</v>
      </c>
    </row>
    <row r="20" spans="1:18" s="21" customFormat="1" x14ac:dyDescent="0.25">
      <c r="A20" s="80" t="s">
        <v>28</v>
      </c>
      <c r="B20" s="40"/>
      <c r="C20" s="28"/>
      <c r="D20" s="28"/>
      <c r="E20" s="79"/>
      <c r="F20" s="46">
        <f>IF(C20&lt;&gt;"",DATEDIF(C20,D20+1,"d"),0)</f>
        <v>0</v>
      </c>
      <c r="G20" s="46"/>
      <c r="H20" s="23"/>
      <c r="I20" s="105" t="str">
        <f>IF(E20&lt;&gt;"",E20*F20*G20,"")</f>
        <v/>
      </c>
      <c r="J20" s="48"/>
      <c r="K20" s="128" t="s">
        <v>43</v>
      </c>
      <c r="L20" s="129"/>
      <c r="M20" s="118">
        <v>25</v>
      </c>
      <c r="N20" s="110"/>
      <c r="O20" s="110"/>
      <c r="P20" s="110"/>
      <c r="Q20" s="110"/>
      <c r="R20" s="104" t="s">
        <v>117</v>
      </c>
    </row>
    <row r="21" spans="1:18" s="21" customFormat="1" x14ac:dyDescent="0.25">
      <c r="A21" s="101" t="s">
        <v>53</v>
      </c>
      <c r="B21" s="31"/>
      <c r="C21" s="56"/>
      <c r="D21" s="55"/>
      <c r="E21" s="79"/>
      <c r="F21" s="46">
        <f>IF(C21&lt;&gt;"",DATEDIF(C21,D21+1,"d"),0)</f>
        <v>0</v>
      </c>
      <c r="G21" s="46"/>
      <c r="H21" s="23"/>
      <c r="I21" s="105" t="str">
        <f>IF(E21&lt;&gt;"",E21*G21,"")</f>
        <v/>
      </c>
      <c r="J21" s="44">
        <f>SUM(I19:I21)</f>
        <v>0</v>
      </c>
      <c r="K21" s="110"/>
      <c r="L21" s="110"/>
      <c r="M21" s="130">
        <f>M23/2</f>
        <v>15</v>
      </c>
      <c r="N21" s="130">
        <f>N23/4</f>
        <v>13.75</v>
      </c>
      <c r="O21" s="130">
        <f>O23/6</f>
        <v>12.5</v>
      </c>
      <c r="P21" s="110"/>
      <c r="Q21" s="110"/>
      <c r="R21" s="21" t="s">
        <v>118</v>
      </c>
    </row>
    <row r="22" spans="1:18" s="21" customFormat="1" x14ac:dyDescent="0.25">
      <c r="A22" s="35" t="s">
        <v>23</v>
      </c>
      <c r="B22" s="24"/>
      <c r="C22" s="25"/>
      <c r="D22" s="103"/>
      <c r="E22" s="81"/>
      <c r="F22" s="61"/>
      <c r="G22" s="63"/>
      <c r="H22" s="13"/>
      <c r="I22" s="39"/>
      <c r="J22" s="23"/>
      <c r="K22" s="110"/>
      <c r="L22" s="110"/>
      <c r="M22" s="131" t="s">
        <v>48</v>
      </c>
      <c r="N22" s="131" t="s">
        <v>49</v>
      </c>
      <c r="O22" s="131" t="s">
        <v>50</v>
      </c>
      <c r="P22" s="110"/>
      <c r="Q22" s="110"/>
      <c r="R22" s="4" t="s">
        <v>122</v>
      </c>
    </row>
    <row r="23" spans="1:18" s="21" customFormat="1" ht="18" customHeight="1" x14ac:dyDescent="0.25">
      <c r="A23" s="224" t="s">
        <v>25</v>
      </c>
      <c r="B23" s="225"/>
      <c r="C23" s="27" t="s">
        <v>105</v>
      </c>
      <c r="D23" s="27" t="s">
        <v>106</v>
      </c>
      <c r="E23" s="78" t="s">
        <v>107</v>
      </c>
      <c r="F23" s="64" t="s">
        <v>6</v>
      </c>
      <c r="G23" s="89"/>
      <c r="I23" s="27" t="s">
        <v>20</v>
      </c>
      <c r="J23" s="27" t="s">
        <v>7</v>
      </c>
      <c r="K23" s="128" t="s">
        <v>45</v>
      </c>
      <c r="L23" s="129"/>
      <c r="M23" s="118">
        <v>30</v>
      </c>
      <c r="N23" s="118">
        <v>55</v>
      </c>
      <c r="O23" s="118">
        <v>75</v>
      </c>
      <c r="P23" s="110"/>
      <c r="Q23" s="112"/>
      <c r="R23" s="21" t="s">
        <v>120</v>
      </c>
    </row>
    <row r="24" spans="1:18" s="23" customFormat="1" ht="18" customHeight="1" x14ac:dyDescent="0.25">
      <c r="A24" s="102" t="s">
        <v>37</v>
      </c>
      <c r="B24" s="26"/>
      <c r="C24" s="28"/>
      <c r="D24" s="28"/>
      <c r="E24" s="79"/>
      <c r="F24" s="46">
        <f>IF(C24&lt;&gt;"",DATEDIF(C24,D24,"d"),0)</f>
        <v>0</v>
      </c>
      <c r="G24" s="46"/>
      <c r="I24" s="93">
        <f>F24*E24*M23</f>
        <v>0</v>
      </c>
      <c r="J24" s="29"/>
      <c r="K24" s="128" t="s">
        <v>46</v>
      </c>
      <c r="L24" s="129"/>
      <c r="M24" s="118">
        <v>40</v>
      </c>
      <c r="N24" s="110"/>
      <c r="O24" s="110"/>
      <c r="P24" s="110"/>
      <c r="Q24" s="112"/>
      <c r="R24" s="21" t="s">
        <v>121</v>
      </c>
    </row>
    <row r="25" spans="1:18" s="23" customFormat="1" x14ac:dyDescent="0.25">
      <c r="A25" s="82" t="s">
        <v>66</v>
      </c>
      <c r="B25" s="103"/>
      <c r="C25" s="26"/>
      <c r="D25" s="26"/>
      <c r="E25" s="83"/>
      <c r="F25" s="16"/>
      <c r="G25" s="16"/>
      <c r="I25" s="93">
        <f>IF(E24&lt;&gt;"",$M$24,0)</f>
        <v>0</v>
      </c>
      <c r="J25" s="29"/>
      <c r="K25" s="132" t="s">
        <v>38</v>
      </c>
      <c r="L25" s="133"/>
      <c r="M25" s="121">
        <v>25</v>
      </c>
      <c r="N25" s="111"/>
      <c r="O25" s="111"/>
      <c r="P25" s="110"/>
      <c r="Q25" s="110"/>
      <c r="R25" s="4" t="s">
        <v>119</v>
      </c>
    </row>
    <row r="26" spans="1:18" s="21" customFormat="1" x14ac:dyDescent="0.25">
      <c r="A26" s="84" t="s">
        <v>40</v>
      </c>
      <c r="B26" s="31"/>
      <c r="C26" s="31"/>
      <c r="D26" s="33"/>
      <c r="E26" s="85"/>
      <c r="F26" s="66"/>
      <c r="G26" s="66"/>
      <c r="H26" s="17"/>
      <c r="I26" s="47">
        <f>$E$26*$M$25</f>
        <v>0</v>
      </c>
      <c r="J26" s="44">
        <f>SUM(I24:I26)</f>
        <v>0</v>
      </c>
      <c r="K26" s="184" t="s">
        <v>1</v>
      </c>
      <c r="L26" s="187" t="s">
        <v>114</v>
      </c>
      <c r="M26" s="54"/>
      <c r="N26" s="19"/>
      <c r="O26" s="19"/>
      <c r="P26" s="39"/>
      <c r="Q26" s="39"/>
    </row>
    <row r="27" spans="1:18" s="39" customFormat="1" x14ac:dyDescent="0.25">
      <c r="A27" s="73" t="s">
        <v>15</v>
      </c>
      <c r="B27" s="26"/>
      <c r="C27" s="26"/>
      <c r="D27" s="57"/>
      <c r="E27" s="86"/>
      <c r="F27" s="26"/>
      <c r="G27" s="26"/>
      <c r="H27" s="26"/>
      <c r="I27" s="58"/>
      <c r="J27" s="59"/>
      <c r="K27" s="184" t="s">
        <v>4</v>
      </c>
      <c r="L27" s="187" t="s">
        <v>115</v>
      </c>
      <c r="M27" s="19"/>
      <c r="N27" s="19"/>
      <c r="O27" s="19"/>
      <c r="P27" s="19"/>
      <c r="Q27" s="19"/>
    </row>
    <row r="28" spans="1:18" s="19" customFormat="1" ht="19.5" customHeight="1" x14ac:dyDescent="0.25">
      <c r="A28" s="224" t="s">
        <v>25</v>
      </c>
      <c r="B28" s="225"/>
      <c r="C28" s="27" t="s">
        <v>103</v>
      </c>
      <c r="D28" s="27" t="s">
        <v>104</v>
      </c>
      <c r="E28" s="87" t="s">
        <v>108</v>
      </c>
      <c r="F28" s="64" t="s">
        <v>6</v>
      </c>
      <c r="G28" s="46"/>
      <c r="H28" s="52" t="s">
        <v>47</v>
      </c>
      <c r="I28" s="53" t="s">
        <v>20</v>
      </c>
      <c r="J28" s="53" t="s">
        <v>7</v>
      </c>
      <c r="L28" s="104"/>
      <c r="M28" s="21"/>
      <c r="N28" s="21"/>
      <c r="O28" s="21"/>
      <c r="P28" s="21"/>
      <c r="Q28" s="21"/>
    </row>
    <row r="29" spans="1:18" s="21" customFormat="1" ht="15" x14ac:dyDescent="0.25">
      <c r="A29" s="237" t="s">
        <v>39</v>
      </c>
      <c r="B29" s="238"/>
      <c r="C29" s="28"/>
      <c r="D29" s="28"/>
      <c r="E29" s="79"/>
      <c r="F29" s="46">
        <f>IF(C29&lt;&gt;"",DATEDIF(C29,D29+1,"d"),0)</f>
        <v>0</v>
      </c>
      <c r="G29" s="46"/>
      <c r="H29" s="171"/>
      <c r="I29" s="93">
        <f>(IF((DATEDIF(C29,D29,"D"))=0,1,(DATEDIF(C29,D29,"D")+1))*E29*H29)</f>
        <v>0</v>
      </c>
      <c r="J29" s="29"/>
      <c r="L29" s="104"/>
      <c r="M29" s="4"/>
    </row>
    <row r="30" spans="1:18" s="21" customFormat="1" ht="15" x14ac:dyDescent="0.25">
      <c r="A30" s="237" t="s">
        <v>29</v>
      </c>
      <c r="B30" s="238"/>
      <c r="C30" s="34"/>
      <c r="D30" s="34"/>
      <c r="E30" s="79"/>
      <c r="F30" s="37"/>
      <c r="G30" s="37"/>
      <c r="H30" s="171"/>
      <c r="I30" s="29">
        <f>(IF((DATEDIF(C30,D30,"D"))=0,1,(DATEDIF(C30,D30,"D")+1))*E30*H30)</f>
        <v>0</v>
      </c>
      <c r="J30" s="29"/>
      <c r="L30" s="104"/>
      <c r="M30" s="4"/>
    </row>
    <row r="31" spans="1:18" s="21" customFormat="1" ht="15" x14ac:dyDescent="0.25">
      <c r="A31" s="239" t="s">
        <v>18</v>
      </c>
      <c r="B31" s="240"/>
      <c r="C31" s="34"/>
      <c r="D31" s="34"/>
      <c r="E31" s="79"/>
      <c r="F31" s="37"/>
      <c r="G31" s="37"/>
      <c r="H31" s="171"/>
      <c r="I31" s="30"/>
      <c r="J31" s="29"/>
      <c r="L31" s="104"/>
      <c r="M31" s="42"/>
      <c r="N31" s="41"/>
      <c r="O31" s="41"/>
      <c r="P31" s="41"/>
      <c r="Q31" s="41"/>
    </row>
    <row r="32" spans="1:18" s="41" customFormat="1" ht="17.25" customHeight="1" x14ac:dyDescent="0.25">
      <c r="A32" s="219" t="s">
        <v>19</v>
      </c>
      <c r="B32" s="220"/>
      <c r="C32" s="11"/>
      <c r="D32" s="11"/>
      <c r="E32" s="88"/>
      <c r="F32" s="65"/>
      <c r="G32" s="65"/>
      <c r="H32" s="171"/>
      <c r="I32" s="32"/>
      <c r="J32" s="44">
        <f>SUM(I29:I32)</f>
        <v>0</v>
      </c>
      <c r="L32" s="9"/>
      <c r="M32" s="4"/>
      <c r="N32" s="21"/>
      <c r="O32" s="21"/>
      <c r="P32" s="21"/>
      <c r="Q32" s="21"/>
    </row>
    <row r="33" spans="1:28" customFormat="1" ht="9" customHeight="1" x14ac:dyDescent="0.25">
      <c r="A33" s="84"/>
      <c r="B33" s="31"/>
      <c r="C33" s="31"/>
      <c r="D33" s="152"/>
      <c r="E33" s="183"/>
      <c r="I33" s="9"/>
      <c r="J33" s="3"/>
      <c r="K33" s="4"/>
      <c r="L33" s="104"/>
    </row>
    <row r="34" spans="1:28" s="104" customFormat="1" ht="15" x14ac:dyDescent="0.25">
      <c r="A34" s="73" t="s">
        <v>112</v>
      </c>
      <c r="B34" s="26"/>
      <c r="C34" s="26"/>
      <c r="D34" s="57"/>
      <c r="E34" s="86"/>
      <c r="F34" s="26"/>
      <c r="G34" s="26"/>
      <c r="H34" s="26"/>
      <c r="I34" s="9"/>
      <c r="J34" s="3"/>
      <c r="M34" s="19"/>
      <c r="N34" s="19"/>
      <c r="O34" s="19"/>
      <c r="P34" s="19"/>
      <c r="Q34" s="19"/>
    </row>
    <row r="35" spans="1:28" s="19" customFormat="1" ht="19.5" customHeight="1" x14ac:dyDescent="0.25">
      <c r="A35" s="196" t="s">
        <v>113</v>
      </c>
      <c r="B35" s="197"/>
      <c r="C35" s="198"/>
      <c r="D35" s="199" t="s">
        <v>127</v>
      </c>
      <c r="E35" s="200"/>
      <c r="F35" s="46">
        <f>IF(C35&lt;&gt;"",DATEDIF(C35,D35+1,"d"),0)</f>
        <v>0</v>
      </c>
      <c r="G35" s="46"/>
      <c r="H35" s="13"/>
      <c r="I35" s="9"/>
      <c r="J35" s="3"/>
      <c r="L35" s="9"/>
      <c r="M35" s="104"/>
      <c r="N35" s="104"/>
      <c r="O35" s="104"/>
      <c r="P35" s="104"/>
      <c r="Q35" s="104"/>
    </row>
    <row r="36" spans="1:28" s="104" customFormat="1" ht="15.75" customHeight="1" x14ac:dyDescent="0.25">
      <c r="A36" s="186"/>
      <c r="B36" s="196" t="str">
        <f>IF(A36&lt;&gt;"",(_xlfn.IFS(A36=K26,L26,A36=K27,L27)),"")</f>
        <v/>
      </c>
      <c r="C36" s="198"/>
      <c r="D36" s="201"/>
      <c r="E36" s="201"/>
      <c r="F36" s="46">
        <f>IF(C36&lt;&gt;"",DATEDIF(C36,D36+1,"d"),0)</f>
        <v>0</v>
      </c>
      <c r="G36" s="46"/>
      <c r="H36" s="13"/>
      <c r="I36" s="9"/>
      <c r="J36" s="3"/>
      <c r="K36" s="9"/>
      <c r="L36" s="9"/>
      <c r="M36" s="9"/>
    </row>
    <row r="37" spans="1:28" s="8" customFormat="1" hidden="1" x14ac:dyDescent="0.25">
      <c r="A37" s="185" t="s">
        <v>44</v>
      </c>
      <c r="B37" s="49"/>
      <c r="C37" s="188"/>
      <c r="D37" s="51"/>
      <c r="E37" s="74"/>
      <c r="F37" s="41"/>
      <c r="G37" s="41"/>
      <c r="H37" s="13"/>
      <c r="I37" s="9"/>
      <c r="J37" s="3"/>
      <c r="K37" s="21"/>
      <c r="L37" s="104"/>
      <c r="M37" s="21"/>
      <c r="N37" s="21"/>
      <c r="O37" s="21"/>
      <c r="P37" s="21"/>
      <c r="Q37" s="71"/>
    </row>
    <row r="38" spans="1:28" s="21" customFormat="1" ht="16.5" hidden="1" thickBot="1" x14ac:dyDescent="0.3">
      <c r="A38" s="178" t="s">
        <v>123</v>
      </c>
      <c r="B38" s="142"/>
      <c r="C38" s="143"/>
      <c r="D38" s="144"/>
      <c r="E38" s="145"/>
      <c r="F38" s="41"/>
      <c r="G38" s="41"/>
      <c r="H38" s="13"/>
      <c r="I38" s="8"/>
      <c r="J38" s="3"/>
      <c r="L38" s="104"/>
    </row>
    <row r="39" spans="1:28" customFormat="1" ht="9" customHeight="1" thickBot="1" x14ac:dyDescent="0.3">
      <c r="A39" s="151"/>
      <c r="B39" s="152"/>
      <c r="C39" s="152"/>
      <c r="D39" s="152"/>
      <c r="E39" s="153"/>
      <c r="L39" s="5"/>
      <c r="W39" s="4"/>
      <c r="X39" s="4"/>
      <c r="AA39" s="4"/>
      <c r="AB39" s="4"/>
    </row>
    <row r="40" spans="1:28" s="21" customFormat="1" ht="21" x14ac:dyDescent="0.25">
      <c r="A40" s="179" t="s">
        <v>55</v>
      </c>
      <c r="B40" s="146"/>
      <c r="C40" s="147"/>
      <c r="D40" s="148"/>
      <c r="E40" s="149"/>
      <c r="F40" s="41"/>
      <c r="G40" s="41"/>
      <c r="H40" s="13"/>
      <c r="I40" s="9"/>
      <c r="J40" s="3"/>
      <c r="L40" s="104"/>
    </row>
    <row r="41" spans="1:28" s="21" customFormat="1" ht="47.25" customHeight="1" thickBot="1" x14ac:dyDescent="0.3">
      <c r="A41" s="210"/>
      <c r="B41" s="211"/>
      <c r="C41" s="211"/>
      <c r="D41" s="211"/>
      <c r="E41" s="212"/>
      <c r="F41" s="41"/>
      <c r="G41" s="41"/>
      <c r="H41" s="13"/>
      <c r="I41" s="9"/>
      <c r="J41" s="3"/>
      <c r="K41" s="22"/>
      <c r="L41" s="104"/>
      <c r="N41" s="23"/>
      <c r="O41" s="23"/>
      <c r="P41" s="23"/>
      <c r="Q41" s="23"/>
    </row>
    <row r="42" spans="1:28" customFormat="1" ht="9" customHeight="1" x14ac:dyDescent="0.25">
      <c r="L42" s="5"/>
      <c r="W42" s="23"/>
      <c r="X42" s="23"/>
      <c r="AA42" s="4"/>
      <c r="AB42" s="4"/>
    </row>
    <row r="43" spans="1:28" s="23" customFormat="1" hidden="1" x14ac:dyDescent="0.25">
      <c r="A43" s="137" t="s">
        <v>21</v>
      </c>
      <c r="B43" s="138"/>
      <c r="C43" s="138"/>
      <c r="D43" s="138"/>
      <c r="E43" s="138"/>
      <c r="F43" s="138"/>
      <c r="G43" s="138"/>
      <c r="H43" s="139"/>
      <c r="I43" s="138"/>
      <c r="J43" s="44">
        <f>SUM(J14:J41)</f>
        <v>0</v>
      </c>
      <c r="K43" s="21"/>
      <c r="L43" s="104"/>
      <c r="M43" s="21"/>
      <c r="P43" s="21"/>
    </row>
    <row r="44" spans="1:28" s="23" customFormat="1" hidden="1" x14ac:dyDescent="0.25">
      <c r="A44" s="90"/>
      <c r="B44" s="26"/>
      <c r="C44" s="26"/>
      <c r="D44" s="26"/>
      <c r="E44" s="26"/>
      <c r="H44" s="14"/>
      <c r="K44" s="21"/>
      <c r="L44" s="104"/>
      <c r="M44" s="21"/>
      <c r="N44" s="21"/>
      <c r="O44" s="21"/>
      <c r="P44" s="21"/>
      <c r="Q44" s="21"/>
      <c r="W44" s="21"/>
      <c r="X44" s="21"/>
    </row>
    <row r="45" spans="1:28" s="21" customFormat="1" ht="16.5" hidden="1" thickBot="1" x14ac:dyDescent="0.3">
      <c r="A45" s="170" t="s">
        <v>54</v>
      </c>
      <c r="B45" s="26"/>
      <c r="C45" s="38"/>
      <c r="D45" s="38"/>
      <c r="E45" s="38"/>
      <c r="F45" s="38"/>
      <c r="G45" s="38"/>
      <c r="H45" s="18"/>
      <c r="I45" s="18"/>
      <c r="J45" s="18"/>
      <c r="L45" s="104"/>
      <c r="W45" s="19"/>
      <c r="X45" s="19"/>
    </row>
    <row r="46" spans="1:28" s="19" customFormat="1" hidden="1" x14ac:dyDescent="0.25">
      <c r="A46" s="204" t="s">
        <v>25</v>
      </c>
      <c r="B46" s="204"/>
      <c r="C46" s="140" t="s">
        <v>16</v>
      </c>
      <c r="D46" s="140" t="s">
        <v>17</v>
      </c>
      <c r="E46" s="141" t="s">
        <v>30</v>
      </c>
      <c r="F46" s="64" t="s">
        <v>6</v>
      </c>
      <c r="G46" s="46"/>
      <c r="H46" s="52" t="s">
        <v>47</v>
      </c>
      <c r="I46" s="53" t="s">
        <v>20</v>
      </c>
      <c r="J46" s="53" t="s">
        <v>7</v>
      </c>
      <c r="K46" s="104"/>
      <c r="L46" s="104"/>
      <c r="M46" s="104"/>
      <c r="N46" s="104"/>
      <c r="O46" s="104"/>
      <c r="P46" s="104"/>
      <c r="Q46" s="104"/>
      <c r="W46" s="23"/>
      <c r="X46" s="23"/>
    </row>
    <row r="47" spans="1:28" s="23" customFormat="1" ht="15" hidden="1" x14ac:dyDescent="0.25">
      <c r="A47" s="166" t="s">
        <v>77</v>
      </c>
      <c r="B47" s="40"/>
      <c r="C47" s="136"/>
      <c r="D47" s="136"/>
      <c r="E47" s="154"/>
      <c r="F47" s="46">
        <f>IF(C47&lt;&gt;"",DATEDIF(C47,D47+1,"d"),0)</f>
        <v>0</v>
      </c>
      <c r="G47" s="46"/>
      <c r="H47" s="172"/>
      <c r="I47" s="100">
        <f>IF(F47&lt;&gt;"",F47*50,0)</f>
        <v>0</v>
      </c>
      <c r="J47" s="43"/>
      <c r="K47" s="104"/>
      <c r="L47" s="104"/>
      <c r="M47" s="104"/>
      <c r="N47" s="104"/>
      <c r="O47" s="104"/>
      <c r="P47" s="104"/>
      <c r="Q47" s="104"/>
    </row>
    <row r="48" spans="1:28" s="23" customFormat="1" ht="15" hidden="1" x14ac:dyDescent="0.25">
      <c r="A48" s="166" t="s">
        <v>80</v>
      </c>
      <c r="B48" s="26"/>
      <c r="C48" s="168"/>
      <c r="D48" s="168"/>
      <c r="E48" s="169"/>
      <c r="F48" s="171"/>
      <c r="G48" s="46"/>
      <c r="H48" s="172"/>
      <c r="I48" s="167">
        <f>IF(F48&lt;&gt;"",F48*50,0)</f>
        <v>0</v>
      </c>
      <c r="J48" s="43"/>
      <c r="K48" s="104"/>
      <c r="L48" s="104"/>
      <c r="M48" s="104"/>
      <c r="N48" s="104"/>
      <c r="O48" s="104"/>
      <c r="P48" s="104"/>
      <c r="Q48" s="104"/>
      <c r="W48" s="21"/>
      <c r="X48" s="21"/>
    </row>
    <row r="49" spans="1:24" s="21" customFormat="1" hidden="1" x14ac:dyDescent="0.25">
      <c r="A49" s="202" t="s">
        <v>39</v>
      </c>
      <c r="B49" s="203"/>
      <c r="C49" s="136"/>
      <c r="D49" s="136"/>
      <c r="E49" s="154"/>
      <c r="F49" s="46">
        <f t="shared" ref="F49:F52" si="0">IF(C49&lt;&gt;"",DATEDIF(C49,D49+1,"d"),0)</f>
        <v>0</v>
      </c>
      <c r="G49" s="29"/>
      <c r="H49" s="15"/>
      <c r="I49" s="29">
        <f>IF(H49&lt;&gt;"",H49*F49*E49,0)</f>
        <v>0</v>
      </c>
      <c r="J49" s="29"/>
      <c r="K49" s="19"/>
      <c r="L49" s="19"/>
      <c r="M49" s="19"/>
    </row>
    <row r="50" spans="1:24" s="21" customFormat="1" hidden="1" x14ac:dyDescent="0.25">
      <c r="A50" s="202" t="s">
        <v>29</v>
      </c>
      <c r="B50" s="203"/>
      <c r="C50" s="136"/>
      <c r="D50" s="136"/>
      <c r="E50" s="154"/>
      <c r="F50" s="46">
        <f t="shared" si="0"/>
        <v>0</v>
      </c>
      <c r="G50" s="29"/>
      <c r="H50" s="15"/>
      <c r="I50" s="29"/>
      <c r="J50" s="29"/>
      <c r="L50" s="104"/>
    </row>
    <row r="51" spans="1:24" s="21" customFormat="1" hidden="1" x14ac:dyDescent="0.25">
      <c r="A51" s="206" t="s">
        <v>18</v>
      </c>
      <c r="B51" s="207"/>
      <c r="C51" s="136"/>
      <c r="D51" s="136"/>
      <c r="E51" s="154"/>
      <c r="F51" s="46">
        <f t="shared" si="0"/>
        <v>0</v>
      </c>
      <c r="G51" s="29"/>
      <c r="H51" s="15"/>
      <c r="I51" s="30"/>
      <c r="J51" s="29"/>
      <c r="K51" s="4"/>
      <c r="L51" s="9"/>
      <c r="M51" s="4"/>
    </row>
    <row r="52" spans="1:24" s="21" customFormat="1" hidden="1" x14ac:dyDescent="0.25">
      <c r="A52" s="213" t="s">
        <v>19</v>
      </c>
      <c r="B52" s="214"/>
      <c r="C52" s="136"/>
      <c r="D52" s="136"/>
      <c r="E52" s="154"/>
      <c r="F52" s="65">
        <f t="shared" si="0"/>
        <v>0</v>
      </c>
      <c r="G52" s="7"/>
      <c r="H52" s="173"/>
      <c r="I52" s="32"/>
      <c r="J52" s="44">
        <f>SUM(I47:I52)</f>
        <v>0</v>
      </c>
      <c r="K52" s="9"/>
      <c r="L52" s="9"/>
      <c r="M52" s="9"/>
      <c r="N52" s="9"/>
      <c r="O52" s="9"/>
      <c r="P52" s="9"/>
      <c r="Q52" s="9"/>
      <c r="W52" s="9"/>
      <c r="X52" s="9"/>
    </row>
    <row r="53" spans="1:24" s="9" customFormat="1" ht="21" hidden="1" customHeight="1" x14ac:dyDescent="0.25">
      <c r="A53" s="35"/>
      <c r="B53" s="26"/>
      <c r="C53" s="2"/>
      <c r="D53" s="36"/>
      <c r="E53" s="36"/>
      <c r="F53" s="37"/>
      <c r="G53" s="37"/>
      <c r="H53" s="16"/>
      <c r="I53" s="29"/>
      <c r="J53" s="30"/>
    </row>
    <row r="54" spans="1:24" s="9" customFormat="1" ht="15" hidden="1" customHeight="1" thickBot="1" x14ac:dyDescent="0.3">
      <c r="A54" s="165" t="s">
        <v>36</v>
      </c>
      <c r="B54" s="18"/>
      <c r="C54" s="18"/>
      <c r="D54" s="18"/>
      <c r="E54" s="18"/>
      <c r="F54" s="18"/>
      <c r="G54" s="18"/>
      <c r="H54" s="18"/>
      <c r="I54" s="18"/>
      <c r="J54" s="164">
        <f>J43-J52</f>
        <v>0</v>
      </c>
    </row>
    <row r="55" spans="1:24" s="9" customFormat="1" ht="21" hidden="1" customHeight="1" x14ac:dyDescent="0.25">
      <c r="A55" s="70"/>
      <c r="B55" s="24"/>
      <c r="C55" s="89"/>
      <c r="D55" s="71"/>
      <c r="E55" s="92"/>
      <c r="F55" s="61"/>
      <c r="G55" s="63"/>
      <c r="H55" s="13"/>
      <c r="I55" s="21"/>
      <c r="J55" s="94" t="s">
        <v>0</v>
      </c>
      <c r="W55" s="5"/>
      <c r="X55" s="5"/>
    </row>
    <row r="56" spans="1:24" s="5" customFormat="1" ht="32.25" hidden="1" customHeight="1" x14ac:dyDescent="0.35">
      <c r="A56" s="155" t="s">
        <v>22</v>
      </c>
      <c r="B56" s="156"/>
      <c r="C56" s="156"/>
      <c r="D56" s="156"/>
      <c r="E56" s="156"/>
      <c r="F56" s="157"/>
      <c r="G56" s="156"/>
      <c r="H56" s="156"/>
      <c r="I56" s="156"/>
      <c r="J56" s="156"/>
      <c r="W56" s="152"/>
      <c r="X56" s="152"/>
    </row>
    <row r="57" spans="1:24" s="152" customFormat="1" ht="18" hidden="1" customHeight="1" x14ac:dyDescent="0.25">
      <c r="A57" s="152" t="s">
        <v>81</v>
      </c>
      <c r="L57" s="158"/>
    </row>
    <row r="58" spans="1:24" s="152" customFormat="1" ht="15" hidden="1" x14ac:dyDescent="0.25">
      <c r="A58" s="174" t="s">
        <v>82</v>
      </c>
      <c r="L58" s="158"/>
      <c r="W58" s="9"/>
      <c r="X58" s="9"/>
    </row>
    <row r="59" spans="1:24" s="9" customFormat="1" ht="15" hidden="1" x14ac:dyDescent="0.25">
      <c r="A59" s="98" t="s">
        <v>83</v>
      </c>
      <c r="B59" s="152"/>
      <c r="C59" s="158"/>
      <c r="D59" s="158"/>
      <c r="E59" s="108"/>
      <c r="F59" s="91"/>
      <c r="G59" s="108"/>
      <c r="H59" s="108"/>
      <c r="I59" s="108"/>
      <c r="J59" s="108"/>
      <c r="K59" s="108"/>
    </row>
    <row r="60" spans="1:24" s="9" customFormat="1" ht="15" hidden="1" x14ac:dyDescent="0.25">
      <c r="A60" s="99" t="s">
        <v>84</v>
      </c>
      <c r="B60" s="108"/>
      <c r="C60" s="158"/>
      <c r="D60" s="158"/>
      <c r="E60" s="108"/>
      <c r="F60" s="108"/>
      <c r="G60" s="91"/>
      <c r="H60" s="108" t="s">
        <v>33</v>
      </c>
      <c r="I60" s="108"/>
      <c r="J60" s="175"/>
      <c r="K60" s="108"/>
    </row>
    <row r="61" spans="1:24" s="9" customFormat="1" hidden="1" x14ac:dyDescent="0.25">
      <c r="A61" s="99" t="s">
        <v>85</v>
      </c>
      <c r="B61" s="108"/>
      <c r="C61" s="158"/>
      <c r="D61" s="158"/>
      <c r="E61" s="108"/>
      <c r="F61" s="108"/>
      <c r="G61" s="159" t="s">
        <v>34</v>
      </c>
      <c r="H61" s="248"/>
      <c r="I61" s="249"/>
      <c r="J61" s="250"/>
    </row>
    <row r="62" spans="1:24" s="9" customFormat="1" ht="30" hidden="1" customHeight="1" x14ac:dyDescent="0.25">
      <c r="A62" s="205" t="s">
        <v>87</v>
      </c>
      <c r="B62" s="205"/>
      <c r="C62" s="205"/>
      <c r="D62" s="205"/>
      <c r="E62" s="205"/>
      <c r="F62" s="108"/>
      <c r="G62" s="159" t="s">
        <v>35</v>
      </c>
      <c r="H62" s="245"/>
      <c r="I62" s="246"/>
      <c r="J62" s="247"/>
    </row>
    <row r="63" spans="1:24" s="9" customFormat="1" ht="28.5" hidden="1" customHeight="1" x14ac:dyDescent="0.25">
      <c r="A63" s="208" t="s">
        <v>86</v>
      </c>
      <c r="B63" s="209"/>
      <c r="C63" s="209"/>
      <c r="D63" s="209"/>
      <c r="E63" s="108"/>
      <c r="F63" s="108"/>
      <c r="G63" s="91"/>
      <c r="H63" s="242"/>
      <c r="I63" s="243"/>
      <c r="J63" s="244"/>
    </row>
    <row r="64" spans="1:24" s="9" customFormat="1" hidden="1" x14ac:dyDescent="0.25">
      <c r="E64" s="108"/>
      <c r="F64" s="108"/>
      <c r="G64" s="91"/>
      <c r="H64" s="242"/>
      <c r="I64" s="243"/>
      <c r="J64" s="244"/>
    </row>
    <row r="65" spans="1:24" s="9" customFormat="1" ht="15.75" hidden="1" customHeight="1" x14ac:dyDescent="0.25">
      <c r="A65" s="176" t="s">
        <v>90</v>
      </c>
      <c r="B65" s="62" t="s">
        <v>91</v>
      </c>
      <c r="C65" s="109"/>
      <c r="D65" s="109"/>
      <c r="E65" s="109"/>
      <c r="F65" s="109"/>
      <c r="G65" s="157"/>
      <c r="H65" s="215"/>
      <c r="I65" s="216"/>
      <c r="J65" s="217"/>
    </row>
    <row r="66" spans="1:24" s="9" customFormat="1" ht="18" hidden="1" customHeight="1" x14ac:dyDescent="0.25">
      <c r="A66" s="160" t="s">
        <v>31</v>
      </c>
      <c r="B66" s="161"/>
      <c r="C66" s="162"/>
      <c r="D66" s="160"/>
      <c r="E66" s="160"/>
      <c r="F66" s="160"/>
      <c r="G66" s="160"/>
      <c r="H66" s="163"/>
      <c r="I66" s="160"/>
      <c r="J66" s="160"/>
      <c r="K66" s="4"/>
      <c r="M66" s="4"/>
      <c r="N66" s="4"/>
      <c r="O66" s="4"/>
      <c r="P66" s="4"/>
      <c r="Q66" s="4"/>
      <c r="W66" s="4"/>
      <c r="X66" s="4"/>
    </row>
    <row r="67" spans="1:24" ht="15" hidden="1" customHeight="1" x14ac:dyDescent="0.25">
      <c r="A67" s="195" t="s">
        <v>32</v>
      </c>
      <c r="B67" s="195"/>
      <c r="C67" s="195"/>
      <c r="D67" s="195"/>
      <c r="E67" s="195"/>
      <c r="F67" s="195"/>
      <c r="G67" s="195"/>
      <c r="H67" s="195"/>
      <c r="I67" s="195"/>
      <c r="J67" s="195"/>
    </row>
    <row r="68" spans="1:24" ht="15" hidden="1" x14ac:dyDescent="0.25">
      <c r="A68" s="194" t="s">
        <v>89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08"/>
    </row>
    <row r="69" spans="1:24" ht="15" hidden="1" x14ac:dyDescent="0.25">
      <c r="A69" s="194" t="s">
        <v>88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08"/>
    </row>
    <row r="70" spans="1:24" hidden="1" x14ac:dyDescent="0.25">
      <c r="J70" s="159"/>
    </row>
  </sheetData>
  <sheetProtection algorithmName="SHA-512" hashValue="tW9lJbCNG0qOUVXS3+6L6xF05iFdizL3+aXKDFFAYieE6S+taXLKJokoxRgr3w8Xp3Ar2JzzX2oVZXk9mN89QQ==" saltValue="R1yfSyfeuVlMDvQx3+Kh1w==" spinCount="100000" sheet="1" selectLockedCells="1"/>
  <sortState xmlns:xlrd2="http://schemas.microsoft.com/office/spreadsheetml/2017/richdata2" ref="R20:R25">
    <sortCondition ref="R20"/>
  </sortState>
  <mergeCells count="40">
    <mergeCell ref="O17:O18"/>
    <mergeCell ref="A23:B23"/>
    <mergeCell ref="A18:B18"/>
    <mergeCell ref="A28:B28"/>
    <mergeCell ref="H64:J64"/>
    <mergeCell ref="H63:J63"/>
    <mergeCell ref="H62:J62"/>
    <mergeCell ref="H61:J61"/>
    <mergeCell ref="A2:E2"/>
    <mergeCell ref="A32:B32"/>
    <mergeCell ref="D10:E10"/>
    <mergeCell ref="K4:K5"/>
    <mergeCell ref="K8:K9"/>
    <mergeCell ref="A13:B13"/>
    <mergeCell ref="D7:E7"/>
    <mergeCell ref="C4:E4"/>
    <mergeCell ref="D8:E8"/>
    <mergeCell ref="K12:K13"/>
    <mergeCell ref="C3:E3"/>
    <mergeCell ref="D9:E9"/>
    <mergeCell ref="I14:I15"/>
    <mergeCell ref="A29:B29"/>
    <mergeCell ref="A30:B30"/>
    <mergeCell ref="A31:B31"/>
    <mergeCell ref="A69:J69"/>
    <mergeCell ref="A68:J68"/>
    <mergeCell ref="A67:J67"/>
    <mergeCell ref="A35:C35"/>
    <mergeCell ref="B36:C36"/>
    <mergeCell ref="D35:E35"/>
    <mergeCell ref="D36:E36"/>
    <mergeCell ref="A50:B50"/>
    <mergeCell ref="A49:B49"/>
    <mergeCell ref="A46:B46"/>
    <mergeCell ref="A62:E62"/>
    <mergeCell ref="A51:B51"/>
    <mergeCell ref="A63:D63"/>
    <mergeCell ref="A41:E41"/>
    <mergeCell ref="A52:B52"/>
    <mergeCell ref="H65:J65"/>
  </mergeCells>
  <conditionalFormatting sqref="I13 I16 I23 J66 J2:J5 J40:J41 J70:J65531 I33:J38">
    <cfRule type="expression" dxfId="55" priority="161">
      <formula>0</formula>
    </cfRule>
  </conditionalFormatting>
  <conditionalFormatting sqref="I16 I33:I38">
    <cfRule type="cellIs" dxfId="54" priority="157" operator="equal">
      <formula>0</formula>
    </cfRule>
    <cfRule type="cellIs" dxfId="53" priority="159" operator="equal">
      <formula>0</formula>
    </cfRule>
  </conditionalFormatting>
  <conditionalFormatting sqref="I13 I16 I23 J2:J5 I33:I38">
    <cfRule type="cellIs" dxfId="52" priority="158" operator="equal">
      <formula>0</formula>
    </cfRule>
  </conditionalFormatting>
  <conditionalFormatting sqref="I13 I16 I23 J66 J2:J5 J40:J41 J70:J65531 I33:J38">
    <cfRule type="cellIs" dxfId="51" priority="156" operator="equal">
      <formula>0</formula>
    </cfRule>
  </conditionalFormatting>
  <conditionalFormatting sqref="I18">
    <cfRule type="expression" dxfId="50" priority="123">
      <formula>0</formula>
    </cfRule>
  </conditionalFormatting>
  <conditionalFormatting sqref="I18">
    <cfRule type="cellIs" dxfId="49" priority="122" operator="equal">
      <formula>0</formula>
    </cfRule>
  </conditionalFormatting>
  <conditionalFormatting sqref="I18">
    <cfRule type="cellIs" dxfId="48" priority="121" operator="equal">
      <formula>0</formula>
    </cfRule>
  </conditionalFormatting>
  <conditionalFormatting sqref="I32 I40:I41">
    <cfRule type="expression" dxfId="47" priority="108">
      <formula>0</formula>
    </cfRule>
  </conditionalFormatting>
  <conditionalFormatting sqref="I32 I40:I41">
    <cfRule type="cellIs" dxfId="46" priority="105" operator="equal">
      <formula>0</formula>
    </cfRule>
    <cfRule type="cellIs" dxfId="45" priority="107" operator="equal">
      <formula>0</formula>
    </cfRule>
  </conditionalFormatting>
  <conditionalFormatting sqref="I32 I40:I41">
    <cfRule type="cellIs" dxfId="44" priority="106" operator="equal">
      <formula>0</formula>
    </cfRule>
  </conditionalFormatting>
  <conditionalFormatting sqref="I32 I40:I41">
    <cfRule type="cellIs" dxfId="43" priority="104" operator="equal">
      <formula>0</formula>
    </cfRule>
  </conditionalFormatting>
  <conditionalFormatting sqref="I31">
    <cfRule type="expression" dxfId="42" priority="88">
      <formula>0</formula>
    </cfRule>
  </conditionalFormatting>
  <conditionalFormatting sqref="I31">
    <cfRule type="cellIs" dxfId="41" priority="87" operator="equal">
      <formula>0</formula>
    </cfRule>
  </conditionalFormatting>
  <conditionalFormatting sqref="I31">
    <cfRule type="cellIs" dxfId="40" priority="86" operator="equal">
      <formula>0</formula>
    </cfRule>
  </conditionalFormatting>
  <conditionalFormatting sqref="I24:I27">
    <cfRule type="expression" dxfId="39" priority="97">
      <formula>0</formula>
    </cfRule>
  </conditionalFormatting>
  <conditionalFormatting sqref="I24:I27">
    <cfRule type="cellIs" dxfId="38" priority="96" operator="equal">
      <formula>0</formula>
    </cfRule>
  </conditionalFormatting>
  <conditionalFormatting sqref="I24:I27">
    <cfRule type="cellIs" dxfId="37" priority="95" operator="equal">
      <formula>0</formula>
    </cfRule>
  </conditionalFormatting>
  <conditionalFormatting sqref="I19:I21">
    <cfRule type="expression" dxfId="36" priority="94">
      <formula>0</formula>
    </cfRule>
  </conditionalFormatting>
  <conditionalFormatting sqref="I19:I21">
    <cfRule type="cellIs" dxfId="35" priority="93" operator="equal">
      <formula>0</formula>
    </cfRule>
  </conditionalFormatting>
  <conditionalFormatting sqref="I19:I21">
    <cfRule type="cellIs" dxfId="34" priority="92" operator="equal">
      <formula>0</formula>
    </cfRule>
  </conditionalFormatting>
  <conditionalFormatting sqref="J53">
    <cfRule type="expression" dxfId="33" priority="82">
      <formula>0</formula>
    </cfRule>
  </conditionalFormatting>
  <conditionalFormatting sqref="J53">
    <cfRule type="cellIs" dxfId="32" priority="81" operator="equal">
      <formula>0</formula>
    </cfRule>
  </conditionalFormatting>
  <conditionalFormatting sqref="J53">
    <cfRule type="cellIs" dxfId="31" priority="80" operator="equal">
      <formula>0</formula>
    </cfRule>
  </conditionalFormatting>
  <conditionalFormatting sqref="I52">
    <cfRule type="expression" dxfId="30" priority="71">
      <formula>0</formula>
    </cfRule>
  </conditionalFormatting>
  <conditionalFormatting sqref="I52">
    <cfRule type="cellIs" dxfId="29" priority="68" operator="equal">
      <formula>0</formula>
    </cfRule>
    <cfRule type="cellIs" dxfId="28" priority="70" operator="equal">
      <formula>0</formula>
    </cfRule>
  </conditionalFormatting>
  <conditionalFormatting sqref="I52">
    <cfRule type="cellIs" dxfId="27" priority="69" operator="equal">
      <formula>0</formula>
    </cfRule>
  </conditionalFormatting>
  <conditionalFormatting sqref="I52">
    <cfRule type="cellIs" dxfId="26" priority="67" operator="equal">
      <formula>0</formula>
    </cfRule>
  </conditionalFormatting>
  <conditionalFormatting sqref="I51">
    <cfRule type="expression" dxfId="25" priority="66">
      <formula>0</formula>
    </cfRule>
  </conditionalFormatting>
  <conditionalFormatting sqref="I51">
    <cfRule type="cellIs" dxfId="24" priority="65" operator="equal">
      <formula>0</formula>
    </cfRule>
  </conditionalFormatting>
  <conditionalFormatting sqref="I51">
    <cfRule type="cellIs" dxfId="23" priority="64" operator="equal">
      <formula>0</formula>
    </cfRule>
  </conditionalFormatting>
  <conditionalFormatting sqref="I28">
    <cfRule type="expression" dxfId="22" priority="55">
      <formula>0</formula>
    </cfRule>
  </conditionalFormatting>
  <conditionalFormatting sqref="I28">
    <cfRule type="cellIs" dxfId="21" priority="54" operator="equal">
      <formula>0</formula>
    </cfRule>
  </conditionalFormatting>
  <conditionalFormatting sqref="I28">
    <cfRule type="cellIs" dxfId="20" priority="53" operator="equal">
      <formula>0</formula>
    </cfRule>
  </conditionalFormatting>
  <conditionalFormatting sqref="F19:F21 H29:H31 G28:G29 G47 F37:G38">
    <cfRule type="containsText" dxfId="19" priority="48" operator="containsText" text="#¡NUM!">
      <formula>NOT(ISERROR(SEARCH("#¡NUM!",F19)))</formula>
    </cfRule>
  </conditionalFormatting>
  <conditionalFormatting sqref="F24:G24">
    <cfRule type="containsText" dxfId="18" priority="47" operator="containsText" text="#¡NUM!">
      <formula>NOT(ISERROR(SEARCH("#¡NUM!",F24)))</formula>
    </cfRule>
  </conditionalFormatting>
  <conditionalFormatting sqref="J40:J41">
    <cfRule type="expression" dxfId="17" priority="42">
      <formula>0</formula>
    </cfRule>
  </conditionalFormatting>
  <conditionalFormatting sqref="J40:J41">
    <cfRule type="cellIs" dxfId="16" priority="41" operator="equal">
      <formula>0</formula>
    </cfRule>
  </conditionalFormatting>
  <conditionalFormatting sqref="F32:G32 F40:G41">
    <cfRule type="containsText" dxfId="15" priority="40" operator="containsText" text="#¡NUM!">
      <formula>NOT(ISERROR(SEARCH("#¡NUM!",F32)))</formula>
    </cfRule>
  </conditionalFormatting>
  <conditionalFormatting sqref="I29">
    <cfRule type="expression" dxfId="14" priority="38">
      <formula>0</formula>
    </cfRule>
  </conditionalFormatting>
  <conditionalFormatting sqref="I29">
    <cfRule type="cellIs" dxfId="13" priority="37" operator="equal">
      <formula>0</formula>
    </cfRule>
  </conditionalFormatting>
  <conditionalFormatting sqref="I29">
    <cfRule type="cellIs" dxfId="12" priority="36" operator="equal">
      <formula>0</formula>
    </cfRule>
  </conditionalFormatting>
  <conditionalFormatting sqref="G19:G21">
    <cfRule type="containsText" dxfId="11" priority="29" operator="containsText" text="#¡NUM!">
      <formula>NOT(ISERROR(SEARCH("#¡NUM!",G19)))</formula>
    </cfRule>
  </conditionalFormatting>
  <conditionalFormatting sqref="F29">
    <cfRule type="containsText" dxfId="10" priority="26" operator="containsText" text="#¡NUM!">
      <formula>NOT(ISERROR(SEARCH("#¡NUM!",F29)))</formula>
    </cfRule>
  </conditionalFormatting>
  <conditionalFormatting sqref="G46:G47">
    <cfRule type="containsText" dxfId="9" priority="17" operator="containsText" text="#¡NUM!">
      <formula>NOT(ISERROR(SEARCH("#¡NUM!",G46)))</formula>
    </cfRule>
  </conditionalFormatting>
  <conditionalFormatting sqref="I46">
    <cfRule type="expression" dxfId="8" priority="20">
      <formula>0</formula>
    </cfRule>
  </conditionalFormatting>
  <conditionalFormatting sqref="I46">
    <cfRule type="cellIs" dxfId="7" priority="19" operator="equal">
      <formula>0</formula>
    </cfRule>
  </conditionalFormatting>
  <conditionalFormatting sqref="I46">
    <cfRule type="cellIs" dxfId="6" priority="18" operator="equal">
      <formula>0</formula>
    </cfRule>
  </conditionalFormatting>
  <conditionalFormatting sqref="H32">
    <cfRule type="containsText" dxfId="5" priority="16" operator="containsText" text="#¡NUM!">
      <formula>NOT(ISERROR(SEARCH("#¡NUM!",H32)))</formula>
    </cfRule>
  </conditionalFormatting>
  <conditionalFormatting sqref="F52">
    <cfRule type="containsText" dxfId="4" priority="15" operator="containsText" text="#¡NUM!">
      <formula>NOT(ISERROR(SEARCH("#¡NUM!",F52)))</formula>
    </cfRule>
  </conditionalFormatting>
  <conditionalFormatting sqref="G48">
    <cfRule type="containsText" dxfId="3" priority="13" operator="containsText" text="#¡NUM!">
      <formula>NOT(ISERROR(SEARCH("#¡NUM!",G48)))</formula>
    </cfRule>
  </conditionalFormatting>
  <conditionalFormatting sqref="G48">
    <cfRule type="containsText" dxfId="2" priority="12" operator="containsText" text="#¡NUM!">
      <formula>NOT(ISERROR(SEARCH("#¡NUM!",G48)))</formula>
    </cfRule>
  </conditionalFormatting>
  <conditionalFormatting sqref="G35:G36">
    <cfRule type="containsText" dxfId="1" priority="5" operator="containsText" text="#¡NUM!">
      <formula>NOT(ISERROR(SEARCH("#¡NUM!",G35)))</formula>
    </cfRule>
  </conditionalFormatting>
  <conditionalFormatting sqref="F35:F36">
    <cfRule type="containsText" dxfId="0" priority="1" operator="containsText" text="#¡NUM!">
      <formula>NOT(ISERROR(SEARCH("#¡NUM!",F35)))</formula>
    </cfRule>
  </conditionalFormatting>
  <dataValidations count="6">
    <dataValidation type="list" allowBlank="1" showInputMessage="1" showErrorMessage="1" sqref="G19:G21" xr:uid="{00000000-0002-0000-0000-000002000000}">
      <formula1>$M$17:$M$20</formula1>
    </dataValidation>
    <dataValidation type="list" allowBlank="1" showInputMessage="1" showErrorMessage="1" sqref="G14:G15" xr:uid="{00000000-0002-0000-0000-000000000000}">
      <formula1>$O$2:$O$6</formula1>
    </dataValidation>
    <dataValidation type="list" allowBlank="1" showInputMessage="1" showErrorMessage="1" sqref="C4:E4" xr:uid="{00000000-0002-0000-0000-000001000000}">
      <formula1>$S$2:$S$5</formula1>
    </dataValidation>
    <dataValidation type="list" allowBlank="1" showInputMessage="1" showErrorMessage="1" sqref="D12" xr:uid="{7A082343-98D5-4580-B9D6-79B93DAA93BE}">
      <formula1>$Q$2:$Q$5</formula1>
    </dataValidation>
    <dataValidation type="list" allowBlank="1" showInputMessage="1" showErrorMessage="1" sqref="A36" xr:uid="{55CC2A4F-08AB-44A5-BD28-F2D1DC42D39D}">
      <formula1>$K$26:$K$27</formula1>
    </dataValidation>
    <dataValidation type="list" allowBlank="1" showInputMessage="1" showErrorMessage="1" sqref="D36:E36" xr:uid="{38B0008A-8487-49CF-8D16-A380294DA282}">
      <formula1>$R$20:$R$25</formula1>
    </dataValidation>
  </dataValidations>
  <printOptions horizontalCentered="1"/>
  <pageMargins left="0.51181102362204722" right="0.43307086614173229" top="0.51181102362204722" bottom="0.39370078740157483" header="0.31496062992125984" footer="0.31496062992125984"/>
  <pageSetup paperSize="9" scale="44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defaultSize="0" autoLine="0" autoPict="0" r:id="rId5">
            <anchor moveWithCells="1" sizeWithCells="1">
              <from>
                <xdr:col>0</xdr:col>
                <xdr:colOff>28575</xdr:colOff>
                <xdr:row>36</xdr:row>
                <xdr:rowOff>0</xdr:rowOff>
              </from>
              <to>
                <xdr:col>0</xdr:col>
                <xdr:colOff>238125</xdr:colOff>
                <xdr:row>36</xdr:row>
                <xdr:rowOff>0</xdr:rowOff>
              </to>
            </anchor>
          </controlPr>
        </control>
      </mc:Choice>
      <mc:Fallback>
        <control shapeId="1027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Argibidea Instrucciones</vt:lpstr>
      <vt:lpstr>Eskaera Solicitud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Eskena</dc:creator>
  <cp:lastModifiedBy>Eskena</cp:lastModifiedBy>
  <cp:lastPrinted>2019-06-24T12:56:40Z</cp:lastPrinted>
  <dcterms:created xsi:type="dcterms:W3CDTF">2019-02-27T13:46:43Z</dcterms:created>
  <dcterms:modified xsi:type="dcterms:W3CDTF">2019-07-17T16:06:11Z</dcterms:modified>
</cp:coreProperties>
</file>